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Desktop\mam_work\OBE Based exam Result Analysis\DV 2021-22\"/>
    </mc:Choice>
  </mc:AlternateContent>
  <bookViews>
    <workbookView xWindow="0" yWindow="0" windowWidth="23040" windowHeight="9384" firstSheet="1" activeTab="1"/>
  </bookViews>
  <sheets>
    <sheet name="CS-SEM-III-CD-July-23" sheetId="1" state="hidden" r:id="rId1"/>
    <sheet name="ClassTest-CD" sheetId="3" r:id="rId2"/>
    <sheet name="Sheet1" sheetId="4" r:id="rId3"/>
    <sheet name="CS-SEM-I-SENSORS-Aug-23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35" i="3"/>
  <c r="F34" i="3"/>
  <c r="V23" i="3"/>
  <c r="E36" i="3"/>
  <c r="E35" i="3"/>
  <c r="E34" i="3"/>
  <c r="N3" i="3" l="1"/>
  <c r="M21" i="3" l="1"/>
  <c r="N21" i="3"/>
  <c r="O21" i="3"/>
  <c r="P21" i="3"/>
  <c r="Q21" i="3"/>
  <c r="R21" i="3"/>
  <c r="S21" i="3"/>
  <c r="T21" i="3"/>
  <c r="H21" i="3"/>
  <c r="I21" i="3"/>
  <c r="J21" i="3"/>
  <c r="K21" i="3"/>
  <c r="L21" i="3"/>
  <c r="V3" i="3" l="1"/>
  <c r="N4" i="3"/>
  <c r="N5" i="3"/>
  <c r="V5" i="3" s="1"/>
  <c r="N6" i="3"/>
  <c r="V6" i="3" s="1"/>
  <c r="N7" i="3"/>
  <c r="V7" i="3" s="1"/>
  <c r="N8" i="3"/>
  <c r="V8" i="3"/>
  <c r="N9" i="3"/>
  <c r="V9" i="3" s="1"/>
  <c r="N10" i="3"/>
  <c r="V10" i="3" s="1"/>
  <c r="N11" i="3"/>
  <c r="V11" i="3" s="1"/>
  <c r="N12" i="3"/>
  <c r="V12" i="3" s="1"/>
  <c r="N13" i="3"/>
  <c r="V13" i="3" s="1"/>
  <c r="N14" i="3"/>
  <c r="V14" i="3" s="1"/>
  <c r="N15" i="3"/>
  <c r="V15" i="3" s="1"/>
  <c r="N16" i="3"/>
  <c r="V16" i="3" s="1"/>
  <c r="N17" i="3"/>
  <c r="V17" i="3" s="1"/>
  <c r="N18" i="3"/>
  <c r="N19" i="3"/>
  <c r="V19" i="3" s="1"/>
  <c r="V4" i="3" l="1"/>
  <c r="N23" i="3"/>
  <c r="D46" i="3" l="1"/>
  <c r="D47" i="3" s="1"/>
  <c r="S5" i="1"/>
  <c r="S38" i="1"/>
  <c r="S37" i="1"/>
  <c r="S36" i="1"/>
  <c r="S35" i="1"/>
  <c r="S34" i="1"/>
  <c r="S33" i="1"/>
  <c r="S32" i="1"/>
  <c r="S31" i="1"/>
  <c r="S30" i="1"/>
  <c r="S29" i="1"/>
  <c r="S28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D24" i="3"/>
  <c r="E28" i="3" s="1"/>
  <c r="G20" i="3"/>
  <c r="G21" i="3" s="1"/>
  <c r="F20" i="3"/>
  <c r="F21" i="3" s="1"/>
  <c r="E20" i="3"/>
  <c r="E21" i="3" s="1"/>
  <c r="D20" i="3"/>
  <c r="D21" i="3" s="1"/>
  <c r="D39" i="3" l="1"/>
  <c r="D38" i="3"/>
  <c r="H23" i="3"/>
  <c r="E29" i="3"/>
  <c r="E30" i="3"/>
  <c r="M23" i="3"/>
  <c r="F30" i="3" l="1"/>
  <c r="D42" i="3"/>
  <c r="D43" i="3" l="1"/>
  <c r="S3" i="1"/>
  <c r="M39" i="2"/>
  <c r="M40" i="2"/>
  <c r="M41" i="2"/>
  <c r="M42" i="2"/>
  <c r="M43" i="2"/>
  <c r="M44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" i="2"/>
  <c r="S27" i="1"/>
  <c r="N39" i="2" l="1"/>
  <c r="N42" i="2"/>
  <c r="N44" i="2"/>
  <c r="N43" i="2"/>
  <c r="N41" i="2"/>
  <c r="N40" i="2"/>
  <c r="N29" i="2"/>
  <c r="N14" i="2"/>
  <c r="N19" i="2"/>
  <c r="N35" i="2"/>
  <c r="N30" i="2"/>
  <c r="N18" i="2"/>
  <c r="N9" i="2"/>
  <c r="N20" i="2"/>
  <c r="N25" i="2"/>
  <c r="N36" i="2"/>
  <c r="N10" i="2"/>
  <c r="N15" i="2"/>
  <c r="N26" i="2"/>
  <c r="N31" i="2"/>
  <c r="N5" i="2"/>
  <c r="N16" i="2"/>
  <c r="N21" i="2"/>
  <c r="N32" i="2"/>
  <c r="N37" i="2"/>
  <c r="N6" i="2"/>
  <c r="N11" i="2"/>
  <c r="N22" i="2"/>
  <c r="N27" i="2"/>
  <c r="N38" i="2"/>
  <c r="N12" i="2"/>
  <c r="N17" i="2"/>
  <c r="N28" i="2"/>
  <c r="N33" i="2"/>
  <c r="N7" i="2"/>
  <c r="N23" i="2"/>
  <c r="N34" i="2"/>
  <c r="N8" i="2"/>
  <c r="N13" i="2"/>
  <c r="N24" i="2"/>
  <c r="T11" i="1"/>
  <c r="T34" i="1"/>
  <c r="T26" i="1"/>
  <c r="T18" i="1"/>
  <c r="T10" i="1"/>
  <c r="T33" i="1"/>
  <c r="T17" i="1"/>
  <c r="T5" i="1"/>
  <c r="T32" i="1"/>
  <c r="T24" i="1"/>
  <c r="T16" i="1"/>
  <c r="T8" i="1"/>
  <c r="T6" i="1"/>
  <c r="T31" i="1"/>
  <c r="T23" i="1"/>
  <c r="T15" i="1"/>
  <c r="T7" i="1"/>
  <c r="T38" i="1"/>
  <c r="T30" i="1"/>
  <c r="T22" i="1"/>
  <c r="T14" i="1"/>
  <c r="T25" i="1"/>
  <c r="T9" i="1"/>
  <c r="T37" i="1"/>
  <c r="T29" i="1"/>
  <c r="T21" i="1"/>
  <c r="T13" i="1"/>
  <c r="T36" i="1"/>
  <c r="T28" i="1"/>
  <c r="T20" i="1"/>
  <c r="T12" i="1"/>
  <c r="T35" i="1"/>
  <c r="T27" i="1"/>
  <c r="T19" i="1"/>
</calcChain>
</file>

<file path=xl/sharedStrings.xml><?xml version="1.0" encoding="utf-8"?>
<sst xmlns="http://schemas.openxmlformats.org/spreadsheetml/2006/main" count="218" uniqueCount="184">
  <si>
    <t>Sr.No.</t>
  </si>
  <si>
    <t>Name of the Students</t>
  </si>
  <si>
    <t>Hours</t>
  </si>
  <si>
    <t>Day</t>
  </si>
  <si>
    <t>Week 1</t>
  </si>
  <si>
    <t>Week 2</t>
  </si>
  <si>
    <t>Week 3</t>
  </si>
  <si>
    <t>Week 4</t>
  </si>
  <si>
    <t>Week 5</t>
  </si>
  <si>
    <t>Agale  Rupali  Ravsaheb</t>
  </si>
  <si>
    <t>Bobade  Akanksha  Namdeo</t>
  </si>
  <si>
    <t>Bankar  Sakshi  Omprakash</t>
  </si>
  <si>
    <t>Bairagi  Komal  Santosh</t>
  </si>
  <si>
    <t>Bhise  Sanghpal  Suresh</t>
  </si>
  <si>
    <t>Buchale  Dropadi  Sundar</t>
  </si>
  <si>
    <t>Chede  Dnyaneshwari  Ramhari</t>
  </si>
  <si>
    <t>Dhanwate  Shubham  Dattatray</t>
  </si>
  <si>
    <t>Dhadbale  Aditya  Narayan</t>
  </si>
  <si>
    <t>Divekar  Vidya  Deepak</t>
  </si>
  <si>
    <t>Devkate  Rohini  Rajebhau</t>
  </si>
  <si>
    <t>Deshmukh  Prajakta  Dattatray</t>
  </si>
  <si>
    <t>Dahatonde  Gopal  Vishwanath</t>
  </si>
  <si>
    <t>Deshmukh  Rutuja  Shankarrao</t>
  </si>
  <si>
    <t xml:space="preserve">Gore Aparna Babasaheb  </t>
  </si>
  <si>
    <t>Ghule  Swati  Uddhav</t>
  </si>
  <si>
    <t>Gadekar  Dipali  Sanjay</t>
  </si>
  <si>
    <t>Ghule  Aditya  Santosh</t>
  </si>
  <si>
    <t>Ingle  Ajay  Kailas</t>
  </si>
  <si>
    <t>Jawale  Anjali  Vilas</t>
  </si>
  <si>
    <t>Jadhav  Vaishnavi  Balraj</t>
  </si>
  <si>
    <t>Kadam  Rutuja  Rajendra</t>
  </si>
  <si>
    <t>Kuril  Vishumati  Dinesh</t>
  </si>
  <si>
    <t>Kokane  Renuka  Umaji</t>
  </si>
  <si>
    <t>Mundhe  Prajakta  Vitthal</t>
  </si>
  <si>
    <t>Nalawade  Pratiksha  Gulab</t>
  </si>
  <si>
    <t>Paighan  Vipul  Vasantrao</t>
  </si>
  <si>
    <t>Rathod  Kiran  Tukaram</t>
  </si>
  <si>
    <t>Shaikh  Sumaiyya  Wajir</t>
  </si>
  <si>
    <t>Shaikh  Tahera  Afroz</t>
  </si>
  <si>
    <t>Vaishnav  Chetan  Ashok</t>
  </si>
  <si>
    <t>Wagh  Avinash  Ramesh</t>
  </si>
  <si>
    <t>Zunje  Prachi  Dilip</t>
  </si>
  <si>
    <t>Zoje  Harshada  Appasaheb</t>
  </si>
  <si>
    <t>Week</t>
  </si>
  <si>
    <t>Classes 
Conducted 
(Hrs)</t>
  </si>
  <si>
    <t xml:space="preserve">Attendance 
%
</t>
  </si>
  <si>
    <t>Attended</t>
  </si>
  <si>
    <t>Shinde Dnyaneshwar Sanjay</t>
  </si>
  <si>
    <t>Ali  Sayyed  Mustaqeem Sayyed  Sadiq</t>
  </si>
  <si>
    <t>Baraskar  Bhagyshri  Yuvraj</t>
  </si>
  <si>
    <t>Bhavar  Gauri  Gajanan</t>
  </si>
  <si>
    <t>Chavan  Durgesh  Rajendra</t>
  </si>
  <si>
    <t>Chavan  Priyanka  Prafulchandra</t>
  </si>
  <si>
    <t>Chavan  Vaishnavi  Badrinath</t>
  </si>
  <si>
    <t>Devkate  Uttareshwar  Narayan</t>
  </si>
  <si>
    <t>Dorke  Rutvik  Ramdas</t>
  </si>
  <si>
    <t xml:space="preserve">Gaikwad  Sagar  Sanjay </t>
  </si>
  <si>
    <t>Gande  Shital  Arun</t>
  </si>
  <si>
    <t>Gaykwad  Neha  Kailas</t>
  </si>
  <si>
    <t>Ghazi  Asma  Zarin  Fasiuddin  Ghazi</t>
  </si>
  <si>
    <t>Ghogare  Swapnil  Babanrao</t>
  </si>
  <si>
    <t>Ghuge  Kalyani  Prabhakar</t>
  </si>
  <si>
    <t>Hiwale  Chanchal  Milind</t>
  </si>
  <si>
    <t>Inde  Neha  Bhagwan</t>
  </si>
  <si>
    <t>Ingale  Shraddha  Mahendra</t>
  </si>
  <si>
    <t>Jadhav  Aishwarya  Raosheb</t>
  </si>
  <si>
    <t>Jadhav  Priyanka  Ramesh</t>
  </si>
  <si>
    <t>Jadhav  Suvarna  Sugadev</t>
  </si>
  <si>
    <t>Jain  Premkumar  Ashokkumar</t>
  </si>
  <si>
    <t>Kanhe  Pallavi  Shivajirao</t>
  </si>
  <si>
    <t>Kanhe  Rani  Marotrao</t>
  </si>
  <si>
    <t>Kasare  Preeti  Keshav</t>
  </si>
  <si>
    <t>Khonde  Abhishek  Uday</t>
  </si>
  <si>
    <t>Mathpati  Parappa  Malkarjun</t>
  </si>
  <si>
    <t>Netne  Prashant  Sunil</t>
  </si>
  <si>
    <t>Nil  Abhijeet  Gautam</t>
  </si>
  <si>
    <t>Panchal  Sanket  Khanderao</t>
  </si>
  <si>
    <t>Pawar  Tejal  Ganeshrao</t>
  </si>
  <si>
    <t xml:space="preserve">Puri  Arjun  Haribhau </t>
  </si>
  <si>
    <t>Rathod  Shubham  Namdeo</t>
  </si>
  <si>
    <t>Shahare  Shyam  Shivaji</t>
  </si>
  <si>
    <t>Shaikh  Muneeb  Shaikh  Moin</t>
  </si>
  <si>
    <t>Shinde Rohit  Siddharthha</t>
  </si>
  <si>
    <t>Siddiqui  Salwa  Mohd Moizuddin</t>
  </si>
  <si>
    <t>Singh  Sherly  Sushil</t>
  </si>
  <si>
    <t>Solanke  Sukanya  Digambar</t>
  </si>
  <si>
    <t>Terkhedkar  Ramchandra  Vijayrao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</si>
  <si>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</si>
  <si>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</si>
  <si>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</si>
  <si>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</si>
  <si>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</si>
  <si>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</si>
  <si>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</si>
  <si>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</si>
  <si>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</si>
  <si>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</si>
  <si>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Week 6</t>
  </si>
  <si>
    <t>Sr.No</t>
  </si>
  <si>
    <t>Name of Student</t>
  </si>
  <si>
    <t>Class Test 1</t>
  </si>
  <si>
    <t>CT -1 
Total</t>
  </si>
  <si>
    <t>Class Test 2</t>
  </si>
  <si>
    <t>CT -2 
Total</t>
  </si>
  <si>
    <t>Class Test
Score</t>
  </si>
  <si>
    <t>End Term 
Score</t>
  </si>
  <si>
    <t>Total</t>
  </si>
  <si>
    <t>Q1</t>
  </si>
  <si>
    <t>Q2</t>
  </si>
  <si>
    <t>Q3</t>
  </si>
  <si>
    <t>Q4</t>
  </si>
  <si>
    <t>Attempts of Questions by Students</t>
  </si>
  <si>
    <t>Percentage</t>
  </si>
  <si>
    <t>Class Avg Score</t>
  </si>
  <si>
    <t>Total Students Appeared for Examinations</t>
  </si>
  <si>
    <t>Level</t>
  </si>
  <si>
    <t>Attn Score</t>
  </si>
  <si>
    <t>Expected</t>
  </si>
  <si>
    <t>Level I - 40% Student Scores more than Class Average</t>
  </si>
  <si>
    <t>Level II - 50% Student Scores more than Class Average</t>
  </si>
  <si>
    <t>Level III - 60% Student Scores more than Class Average</t>
  </si>
  <si>
    <t>Student Count Satisfying all Level (1-3) in Class Test 1</t>
  </si>
  <si>
    <t>Student Count Satisfying all Level (1-3) in Class Test 2</t>
  </si>
  <si>
    <t>Student Count Satisfying all Level (1-3) in Over All Class Test</t>
  </si>
  <si>
    <t>Student Count Satisfying all Level (1-3) in Term End Examination</t>
  </si>
  <si>
    <t>Attainment Status</t>
  </si>
  <si>
    <t>Seat No</t>
  </si>
  <si>
    <t>Week 7</t>
  </si>
  <si>
    <t>NC</t>
  </si>
  <si>
    <t>HOLIDAY</t>
  </si>
  <si>
    <t>Week 8</t>
  </si>
  <si>
    <t>LEAVE</t>
  </si>
  <si>
    <t>FRESHER</t>
  </si>
  <si>
    <t>Actual</t>
  </si>
  <si>
    <t>Target Attainment Level over class tests (Comprehensive of Class test 1 &amp; 2)</t>
  </si>
  <si>
    <t xml:space="preserve">Obtained Level of Attainement : </t>
  </si>
  <si>
    <t xml:space="preserve">Tahsin Ansari </t>
  </si>
  <si>
    <t xml:space="preserve">Parasar Nikhil </t>
  </si>
  <si>
    <t>Prerna Solanke</t>
  </si>
  <si>
    <t>Wathore Sangam</t>
  </si>
  <si>
    <t>Sarthak sharaf</t>
  </si>
  <si>
    <t>Shaista Jabeen</t>
  </si>
  <si>
    <t>Sara Shaikh</t>
  </si>
  <si>
    <t>Tagare Harshada</t>
  </si>
  <si>
    <t xml:space="preserve">Priyanka Hiwale </t>
  </si>
  <si>
    <t>Zareen Akhtar</t>
  </si>
  <si>
    <t>Rajanigandha Kirwale</t>
  </si>
  <si>
    <t xml:space="preserve">Patil Rajesh </t>
  </si>
  <si>
    <t>Meghavi Borde</t>
  </si>
  <si>
    <t>Rohit Dabhade</t>
  </si>
  <si>
    <t>Yugandhar Karhale</t>
  </si>
  <si>
    <t>Waghmare Pratik</t>
  </si>
  <si>
    <t>Arati Pandhare</t>
  </si>
  <si>
    <t>Ab</t>
  </si>
  <si>
    <t>Q5</t>
  </si>
  <si>
    <t>Q6</t>
  </si>
  <si>
    <t>Class test 1</t>
  </si>
  <si>
    <t>Class test 2</t>
  </si>
  <si>
    <t>Q.1</t>
  </si>
  <si>
    <t>Q.2</t>
  </si>
  <si>
    <t>Q.3</t>
  </si>
  <si>
    <t>Q.4</t>
  </si>
  <si>
    <t>Q.5</t>
  </si>
  <si>
    <t>Q.6</t>
  </si>
  <si>
    <t xml:space="preserve">Final Exam </t>
  </si>
  <si>
    <t>AIA001001</t>
  </si>
  <si>
    <t>AIA001008</t>
  </si>
  <si>
    <t>AIA001014</t>
  </si>
  <si>
    <t>AIA001017</t>
  </si>
  <si>
    <t>AIA001011</t>
  </si>
  <si>
    <t>AIA001012</t>
  </si>
  <si>
    <t>AIA001010</t>
  </si>
  <si>
    <t>AIA001015</t>
  </si>
  <si>
    <t>AIA001004</t>
  </si>
  <si>
    <t>AIA001013</t>
  </si>
  <si>
    <t>AIA001006</t>
  </si>
  <si>
    <t>AIA001002</t>
  </si>
  <si>
    <t>AIA001009</t>
  </si>
  <si>
    <t>AIA001003</t>
  </si>
  <si>
    <t>AIA001005</t>
  </si>
  <si>
    <t>AIA001007</t>
  </si>
  <si>
    <t>AIA0010016</t>
  </si>
  <si>
    <t xml:space="preserve">Target Attainment Level Final (Comprehensive of Final ) </t>
  </si>
  <si>
    <t>Course Attainment of Data Visualization Using R and Python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</si>
</sst>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202124"/>
      <name val="Times New Roman"/>
      <family val="1"/>
    </font>
    <font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1" xfId="0" applyFont="1" applyBorder="1"/>
    <xf numFmtId="0" fontId="5" fillId="0" borderId="0" xfId="0" applyFont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20" xfId="0" applyFont="1" applyFill="1" applyBorder="1"/>
    <xf numFmtId="0" fontId="5" fillId="3" borderId="16" xfId="0" applyFont="1" applyFill="1" applyBorder="1" applyAlignment="1">
      <alignment horizontal="left"/>
    </xf>
    <xf numFmtId="0" fontId="4" fillId="3" borderId="17" xfId="0" applyFont="1" applyFill="1" applyBorder="1"/>
    <xf numFmtId="0" fontId="7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2" xfId="0" applyFont="1" applyBorder="1"/>
    <xf numFmtId="0" fontId="5" fillId="0" borderId="12" xfId="0" applyFont="1" applyBorder="1"/>
    <xf numFmtId="0" fontId="5" fillId="5" borderId="20" xfId="0" applyFont="1" applyFill="1" applyBorder="1"/>
    <xf numFmtId="0" fontId="5" fillId="5" borderId="17" xfId="0" applyFont="1" applyFill="1" applyBorder="1"/>
    <xf numFmtId="0" fontId="5" fillId="5" borderId="22" xfId="0" applyFont="1" applyFill="1" applyBorder="1"/>
    <xf numFmtId="0" fontId="5" fillId="5" borderId="11" xfId="0" applyFont="1" applyFill="1" applyBorder="1"/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" fontId="4" fillId="0" borderId="6" xfId="0" applyNumberFormat="1" applyFont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21" xfId="0" applyFont="1" applyFill="1" applyBorder="1"/>
    <xf numFmtId="0" fontId="4" fillId="3" borderId="12" xfId="0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5" xfId="0" applyFont="1" applyBorder="1"/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25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/>
    </xf>
    <xf numFmtId="2" fontId="5" fillId="3" borderId="5" xfId="0" applyNumberFormat="1" applyFont="1" applyFill="1" applyBorder="1"/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Class test performance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'ClassTest-CD'!$I$28</c:f>
              <c:strCache>
                <c:ptCount val="1"/>
                <c:pt idx="0">
                  <c:v>Class test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'ClassTest-CD'!$J$27:$M$27</c:f>
              <c:strCache>
                <c:ptCount val="4"/>
                <c:pt idx="0">
                  <c:v>Q.1</c:v>
                </c:pt>
                <c:pt idx="1">
                  <c:v>Q.2</c:v>
                </c:pt>
                <c:pt idx="2">
                  <c:v>Q.3</c:v>
                </c:pt>
                <c:pt idx="3">
                  <c:v>Q.4</c:v>
                </c:pt>
              </c:strCache>
            </c:strRef>
          </c:cat>
          <c:val>
            <c:numRef>
              <c:f>'ClassTest-CD'!$J$28:$M$28</c:f>
              <c:numCache>
                <c:formatCode>General</c:formatCode>
                <c:ptCount val="4"/>
                <c:pt idx="0">
                  <c:v>50</c:v>
                </c:pt>
                <c:pt idx="1">
                  <c:v>47.06</c:v>
                </c:pt>
                <c:pt idx="2">
                  <c:v>50</c:v>
                </c:pt>
                <c:pt idx="3">
                  <c:v>47.06</c:v>
                </c:pt>
              </c:numCache>
            </c:numRef>
          </c:val>
        </c:ser>
        <c:ser>
          <c:idx val="1"/>
          <c:order val="1"/>
          <c:tx>
            <c:strRef>
              <c:f>'ClassTest-CD'!$I$29</c:f>
              <c:strCache>
                <c:ptCount val="1"/>
                <c:pt idx="0">
                  <c:v>Class test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'ClassTest-CD'!$J$27:$M$27</c:f>
              <c:strCache>
                <c:ptCount val="4"/>
                <c:pt idx="0">
                  <c:v>Q.1</c:v>
                </c:pt>
                <c:pt idx="1">
                  <c:v>Q.2</c:v>
                </c:pt>
                <c:pt idx="2">
                  <c:v>Q.3</c:v>
                </c:pt>
                <c:pt idx="3">
                  <c:v>Q.4</c:v>
                </c:pt>
              </c:strCache>
            </c:strRef>
          </c:cat>
          <c:val>
            <c:numRef>
              <c:f>'ClassTest-CD'!$J$29:$M$29</c:f>
              <c:numCache>
                <c:formatCode>General</c:formatCode>
                <c:ptCount val="4"/>
                <c:pt idx="0">
                  <c:v>47.06</c:v>
                </c:pt>
                <c:pt idx="1">
                  <c:v>41.18</c:v>
                </c:pt>
                <c:pt idx="2">
                  <c:v>47.06</c:v>
                </c:pt>
                <c:pt idx="3">
                  <c:v>47.06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5450584"/>
        <c:axId val="125612616"/>
      </c:barChart>
      <c:catAx>
        <c:axId val="12545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12616"/>
        <c:crosses val="autoZero"/>
        <c:auto val="1"/>
        <c:lblAlgn val="ctr"/>
        <c:lblOffset val="100"/>
        <c:noMultiLvlLbl val="0"/>
      </c:catAx>
      <c:valAx>
        <c:axId val="125612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545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'ClassTest-CD'!$G$44</c:f>
              <c:strCache>
                <c:ptCount val="1"/>
                <c:pt idx="0">
                  <c:v>Final Exam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'ClassTest-CD'!$H$43:$M$43</c:f>
              <c:strCache>
                <c:ptCount val="6"/>
                <c:pt idx="0">
                  <c:v>Q.1</c:v>
                </c:pt>
                <c:pt idx="1">
                  <c:v>Q.2</c:v>
                </c:pt>
                <c:pt idx="2">
                  <c:v>Q.3</c:v>
                </c:pt>
                <c:pt idx="3">
                  <c:v>Q.4</c:v>
                </c:pt>
                <c:pt idx="4">
                  <c:v>Q.5</c:v>
                </c:pt>
                <c:pt idx="5">
                  <c:v>Q.6</c:v>
                </c:pt>
              </c:strCache>
            </c:strRef>
          </c:cat>
          <c:val>
            <c:numRef>
              <c:f>'ClassTest-CD'!$H$44:$M$44</c:f>
              <c:numCache>
                <c:formatCode>General</c:formatCode>
                <c:ptCount val="6"/>
                <c:pt idx="0">
                  <c:v>47.058823529411761</c:v>
                </c:pt>
                <c:pt idx="1">
                  <c:v>41.17647058823529</c:v>
                </c:pt>
                <c:pt idx="2">
                  <c:v>47.06</c:v>
                </c:pt>
                <c:pt idx="3">
                  <c:v>47.06</c:v>
                </c:pt>
                <c:pt idx="4">
                  <c:v>47.06</c:v>
                </c:pt>
                <c:pt idx="5">
                  <c:v>47.058823529411761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88104"/>
        <c:axId val="125032720"/>
      </c:barChart>
      <c:catAx>
        <c:axId val="12428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32720"/>
        <c:crosses val="autoZero"/>
        <c:auto val="1"/>
        <c:lblAlgn val="ctr"/>
        <c:lblOffset val="100"/>
        <c:noMultiLvlLbl val="0"/>
      </c:catAx>
      <c:valAx>
        <c:axId val="1250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8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365760</xdr:colOff>
      <xdr:row>24</xdr:row>
      <xdr:rowOff>118110</xdr:rowOff>
    </xdr:from>
    <xdr:to>
      <xdr:col>22</xdr:col>
      <xdr:colOff>114300</xdr:colOff>
      <xdr:row>40</xdr:row>
      <xdr:rowOff>118110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327660</xdr:colOff>
      <xdr:row>40</xdr:row>
      <xdr:rowOff>91440</xdr:rowOff>
    </xdr:from>
    <xdr:to>
      <xdr:col>21</xdr:col>
      <xdr:colOff>594360</xdr:colOff>
      <xdr:row>51</xdr:row>
      <xdr:rowOff>68580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8" sqref="U8"/>
    </sheetView>
  </sheetViews>
  <sheetFormatPr defaultRowHeight="20.399999999999999" customHeight="1" x14ac:dyDescent="0.3"/>
  <cols>
    <col min="1" max="1" width="7.6640625" style="14" customWidth="1"/>
    <col min="2" max="2" width="30.5546875" style="55" bestFit="1" customWidth="1"/>
    <col min="3" max="6" width="5.77734375" style="14" hidden="1" customWidth="1"/>
    <col min="7" max="9" width="6.6640625" style="14" hidden="1" customWidth="1"/>
    <col min="10" max="11" width="6.5546875" style="14" hidden="1" customWidth="1"/>
    <col min="12" max="15" width="6.5546875" style="55" hidden="1" customWidth="1"/>
    <col min="16" max="17" width="8.33203125" style="55" hidden="1" customWidth="1"/>
    <col min="18" max="18" width="7.77734375" style="55" hidden="1" customWidth="1"/>
    <col min="19" max="19" width="11" style="14" customWidth="1"/>
    <col min="20" max="20" width="11.109375" style="55" customWidth="1"/>
    <col min="21" max="16384" width="8.88671875" style="55"/>
  </cols>
  <sheetData>
    <row r="1" spans="1:20" ht="20.399999999999999" customHeight="1" x14ac:dyDescent="0.3">
      <c r="B1" s="54" t="s">
        <v>43</v>
      </c>
      <c r="C1" s="77" t="s">
        <v>4</v>
      </c>
      <c r="D1" s="73"/>
      <c r="E1" s="73" t="s">
        <v>5</v>
      </c>
      <c r="F1" s="73"/>
      <c r="G1" s="73" t="s">
        <v>6</v>
      </c>
      <c r="H1" s="73"/>
      <c r="I1" s="73" t="s">
        <v>7</v>
      </c>
      <c r="J1" s="73"/>
      <c r="K1" s="73" t="s">
        <v>8</v>
      </c>
      <c r="L1" s="73"/>
      <c r="M1" s="73" t="s">
        <v>97</v>
      </c>
      <c r="N1" s="73"/>
      <c r="O1" s="78" t="s">
        <v>127</v>
      </c>
      <c r="P1" s="79"/>
      <c r="Q1" s="78" t="s">
        <v>130</v>
      </c>
      <c r="R1" s="79"/>
      <c r="S1" s="74" t="s">
        <v>44</v>
      </c>
      <c r="T1" s="76" t="s">
        <v>45</v>
      </c>
    </row>
    <row r="2" spans="1:20" ht="20.399999999999999" customHeight="1" x14ac:dyDescent="0.3">
      <c r="B2" s="54" t="s">
        <v>3</v>
      </c>
      <c r="C2" s="56">
        <v>45127</v>
      </c>
      <c r="D2" s="57">
        <v>45128</v>
      </c>
      <c r="E2" s="57">
        <v>45134</v>
      </c>
      <c r="F2" s="57">
        <v>45135</v>
      </c>
      <c r="G2" s="57">
        <v>45155</v>
      </c>
      <c r="H2" s="57">
        <v>45156</v>
      </c>
      <c r="I2" s="57">
        <v>45169</v>
      </c>
      <c r="J2" s="57">
        <v>45170</v>
      </c>
      <c r="K2" s="57">
        <v>45183</v>
      </c>
      <c r="L2" s="57">
        <v>45184</v>
      </c>
      <c r="M2" s="57">
        <v>45190</v>
      </c>
      <c r="N2" s="57">
        <v>45191</v>
      </c>
      <c r="O2" s="57">
        <v>45197</v>
      </c>
      <c r="P2" s="57">
        <v>45198</v>
      </c>
      <c r="Q2" s="57">
        <v>45204</v>
      </c>
      <c r="R2" s="57">
        <v>45205</v>
      </c>
      <c r="S2" s="75"/>
      <c r="T2" s="76"/>
    </row>
    <row r="3" spans="1:20" ht="20.399999999999999" customHeight="1" thickBot="1" x14ac:dyDescent="0.35">
      <c r="B3" s="54" t="s">
        <v>2</v>
      </c>
      <c r="C3" s="58">
        <v>1</v>
      </c>
      <c r="D3" s="59">
        <v>2</v>
      </c>
      <c r="E3" s="59">
        <v>1</v>
      </c>
      <c r="F3" s="59">
        <v>2</v>
      </c>
      <c r="G3" s="59">
        <v>1</v>
      </c>
      <c r="H3" s="59">
        <v>2</v>
      </c>
      <c r="I3" s="59">
        <v>1</v>
      </c>
      <c r="J3" s="59">
        <v>2</v>
      </c>
      <c r="K3" s="59">
        <v>0</v>
      </c>
      <c r="L3" s="59">
        <v>2</v>
      </c>
      <c r="M3" s="59">
        <v>1</v>
      </c>
      <c r="N3" s="59" t="s">
        <v>128</v>
      </c>
      <c r="O3" s="59" t="s">
        <v>128</v>
      </c>
      <c r="P3" s="59" t="s">
        <v>129</v>
      </c>
      <c r="Q3" s="59" t="s">
        <v>131</v>
      </c>
      <c r="R3" s="59" t="s">
        <v>132</v>
      </c>
      <c r="S3" s="47">
        <f>SUM(C3:N3)</f>
        <v>15</v>
      </c>
      <c r="T3" s="76"/>
    </row>
    <row r="4" spans="1:20" ht="20.399999999999999" customHeight="1" thickBot="1" x14ac:dyDescent="0.35">
      <c r="A4" s="48" t="s">
        <v>0</v>
      </c>
      <c r="B4" s="49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22"/>
      <c r="M4" s="22"/>
      <c r="N4" s="22"/>
      <c r="O4" s="22"/>
      <c r="P4" s="22"/>
      <c r="Q4" s="22"/>
      <c r="R4" s="22"/>
      <c r="S4" s="46" t="s">
        <v>46</v>
      </c>
      <c r="T4" s="76"/>
    </row>
    <row r="5" spans="1:20" ht="20.399999999999999" customHeight="1" thickBot="1" x14ac:dyDescent="0.35">
      <c r="A5" s="2">
        <v>1</v>
      </c>
      <c r="B5" s="50" t="s">
        <v>9</v>
      </c>
      <c r="C5" s="15">
        <v>1</v>
      </c>
      <c r="D5" s="51">
        <v>2</v>
      </c>
      <c r="E5" s="51">
        <v>1</v>
      </c>
      <c r="F5" s="51">
        <v>2</v>
      </c>
      <c r="G5" s="51">
        <v>1</v>
      </c>
      <c r="H5" s="51">
        <v>2</v>
      </c>
      <c r="I5" s="51">
        <v>1</v>
      </c>
      <c r="J5" s="51">
        <v>2</v>
      </c>
      <c r="K5" s="51">
        <v>0</v>
      </c>
      <c r="L5" s="51">
        <v>0</v>
      </c>
      <c r="M5" s="51">
        <v>1</v>
      </c>
      <c r="N5" s="51"/>
      <c r="O5" s="51"/>
      <c r="P5" s="51"/>
      <c r="Q5" s="51"/>
      <c r="R5" s="51"/>
      <c r="S5" s="51">
        <f>SUM(C5:N5)</f>
        <v>13</v>
      </c>
      <c r="T5" s="51">
        <f>ROUND((S5/$S$3)*100,0)</f>
        <v>87</v>
      </c>
    </row>
    <row r="6" spans="1:20" ht="20.399999999999999" customHeight="1" thickBot="1" x14ac:dyDescent="0.35">
      <c r="A6" s="3">
        <v>2</v>
      </c>
      <c r="B6" s="52" t="s">
        <v>10</v>
      </c>
      <c r="C6" s="53">
        <v>1</v>
      </c>
      <c r="D6" s="45">
        <v>2</v>
      </c>
      <c r="E6" s="45">
        <v>1</v>
      </c>
      <c r="F6" s="45">
        <v>2</v>
      </c>
      <c r="G6" s="45">
        <v>0</v>
      </c>
      <c r="H6" s="45">
        <v>2</v>
      </c>
      <c r="I6" s="45">
        <v>0</v>
      </c>
      <c r="J6" s="45">
        <v>0</v>
      </c>
      <c r="K6" s="45">
        <v>0</v>
      </c>
      <c r="L6" s="45">
        <v>2</v>
      </c>
      <c r="M6" s="51">
        <v>0</v>
      </c>
      <c r="N6" s="51"/>
      <c r="O6" s="51"/>
      <c r="P6" s="51"/>
      <c r="Q6" s="51"/>
      <c r="R6" s="51"/>
      <c r="S6" s="51">
        <f t="shared" ref="S6:S26" si="0">SUM(C6:M6)</f>
        <v>10</v>
      </c>
      <c r="T6" s="51">
        <f t="shared" ref="T6:T38" si="1">ROUND((S6/$S$3)*100,0)</f>
        <v>67</v>
      </c>
    </row>
    <row r="7" spans="1:20" ht="20.399999999999999" customHeight="1" thickBot="1" x14ac:dyDescent="0.35">
      <c r="A7" s="3">
        <v>3</v>
      </c>
      <c r="B7" s="52" t="s">
        <v>11</v>
      </c>
      <c r="C7" s="15">
        <v>1</v>
      </c>
      <c r="D7" s="51">
        <v>2</v>
      </c>
      <c r="E7" s="51">
        <v>1</v>
      </c>
      <c r="F7" s="51">
        <v>2</v>
      </c>
      <c r="G7" s="51">
        <v>1</v>
      </c>
      <c r="H7" s="51">
        <v>2</v>
      </c>
      <c r="I7" s="51">
        <v>1</v>
      </c>
      <c r="J7" s="51">
        <v>2</v>
      </c>
      <c r="K7" s="51">
        <v>0</v>
      </c>
      <c r="L7" s="51">
        <v>0</v>
      </c>
      <c r="M7" s="51">
        <v>0</v>
      </c>
      <c r="N7" s="51"/>
      <c r="O7" s="51"/>
      <c r="P7" s="51"/>
      <c r="Q7" s="51"/>
      <c r="R7" s="51"/>
      <c r="S7" s="51">
        <f t="shared" si="0"/>
        <v>12</v>
      </c>
      <c r="T7" s="51">
        <f t="shared" si="1"/>
        <v>80</v>
      </c>
    </row>
    <row r="8" spans="1:20" ht="20.399999999999999" customHeight="1" thickBot="1" x14ac:dyDescent="0.35">
      <c r="A8" s="3">
        <v>4</v>
      </c>
      <c r="B8" s="52" t="s">
        <v>12</v>
      </c>
      <c r="C8" s="15">
        <v>1</v>
      </c>
      <c r="D8" s="51">
        <v>2</v>
      </c>
      <c r="E8" s="51">
        <v>1</v>
      </c>
      <c r="F8" s="51">
        <v>2</v>
      </c>
      <c r="G8" s="51">
        <v>1</v>
      </c>
      <c r="H8" s="51">
        <v>2</v>
      </c>
      <c r="I8" s="51">
        <v>1</v>
      </c>
      <c r="J8" s="45"/>
      <c r="K8" s="45">
        <v>0</v>
      </c>
      <c r="L8" s="45">
        <v>2</v>
      </c>
      <c r="M8" s="51">
        <v>0</v>
      </c>
      <c r="N8" s="51"/>
      <c r="O8" s="51"/>
      <c r="P8" s="51"/>
      <c r="Q8" s="51"/>
      <c r="R8" s="51"/>
      <c r="S8" s="51">
        <f t="shared" si="0"/>
        <v>12</v>
      </c>
      <c r="T8" s="51">
        <f t="shared" si="1"/>
        <v>80</v>
      </c>
    </row>
    <row r="9" spans="1:20" ht="20.399999999999999" customHeight="1" thickBot="1" x14ac:dyDescent="0.35">
      <c r="A9" s="3">
        <v>5</v>
      </c>
      <c r="B9" s="52" t="s">
        <v>13</v>
      </c>
      <c r="C9" s="15">
        <v>1</v>
      </c>
      <c r="D9" s="51">
        <v>2</v>
      </c>
      <c r="E9" s="51">
        <v>1</v>
      </c>
      <c r="F9" s="51">
        <v>2</v>
      </c>
      <c r="G9" s="51">
        <v>1</v>
      </c>
      <c r="H9" s="51">
        <v>2</v>
      </c>
      <c r="I9" s="51">
        <v>1</v>
      </c>
      <c r="J9" s="51">
        <v>2</v>
      </c>
      <c r="K9" s="45">
        <v>0</v>
      </c>
      <c r="L9" s="51">
        <v>0</v>
      </c>
      <c r="M9" s="51">
        <v>1</v>
      </c>
      <c r="N9" s="51"/>
      <c r="O9" s="51"/>
      <c r="P9" s="51"/>
      <c r="Q9" s="51"/>
      <c r="R9" s="51"/>
      <c r="S9" s="51">
        <f t="shared" si="0"/>
        <v>13</v>
      </c>
      <c r="T9" s="51">
        <f t="shared" si="1"/>
        <v>87</v>
      </c>
    </row>
    <row r="10" spans="1:20" ht="20.399999999999999" customHeight="1" thickBot="1" x14ac:dyDescent="0.35">
      <c r="A10" s="3">
        <v>6</v>
      </c>
      <c r="B10" s="52" t="s">
        <v>14</v>
      </c>
      <c r="C10" s="15">
        <v>1</v>
      </c>
      <c r="D10" s="51">
        <v>2</v>
      </c>
      <c r="E10" s="51">
        <v>1</v>
      </c>
      <c r="F10" s="51">
        <v>2</v>
      </c>
      <c r="G10" s="51">
        <v>1</v>
      </c>
      <c r="H10" s="51">
        <v>2</v>
      </c>
      <c r="I10" s="51">
        <v>0</v>
      </c>
      <c r="J10" s="51">
        <v>2</v>
      </c>
      <c r="K10" s="45">
        <v>0</v>
      </c>
      <c r="L10" s="45">
        <v>2</v>
      </c>
      <c r="M10" s="51">
        <v>0</v>
      </c>
      <c r="N10" s="51"/>
      <c r="O10" s="51"/>
      <c r="P10" s="51"/>
      <c r="Q10" s="51"/>
      <c r="R10" s="51"/>
      <c r="S10" s="51">
        <f t="shared" si="0"/>
        <v>13</v>
      </c>
      <c r="T10" s="51">
        <f t="shared" si="1"/>
        <v>87</v>
      </c>
    </row>
    <row r="11" spans="1:20" ht="20.399999999999999" customHeight="1" thickBot="1" x14ac:dyDescent="0.35">
      <c r="A11" s="3">
        <v>7</v>
      </c>
      <c r="B11" s="52" t="s">
        <v>15</v>
      </c>
      <c r="C11" s="15">
        <v>1</v>
      </c>
      <c r="D11" s="51">
        <v>2</v>
      </c>
      <c r="E11" s="51">
        <v>1</v>
      </c>
      <c r="F11" s="51">
        <v>2</v>
      </c>
      <c r="G11" s="51">
        <v>1</v>
      </c>
      <c r="H11" s="51">
        <v>2</v>
      </c>
      <c r="I11" s="51">
        <v>1</v>
      </c>
      <c r="J11" s="51">
        <v>2</v>
      </c>
      <c r="K11" s="45">
        <v>0</v>
      </c>
      <c r="L11" s="45">
        <v>2</v>
      </c>
      <c r="M11" s="51">
        <v>0</v>
      </c>
      <c r="N11" s="51"/>
      <c r="O11" s="51"/>
      <c r="P11" s="51"/>
      <c r="Q11" s="51"/>
      <c r="R11" s="51"/>
      <c r="S11" s="51">
        <f t="shared" si="0"/>
        <v>14</v>
      </c>
      <c r="T11" s="51">
        <f t="shared" si="1"/>
        <v>93</v>
      </c>
    </row>
    <row r="12" spans="1:20" ht="20.399999999999999" customHeight="1" thickBot="1" x14ac:dyDescent="0.35">
      <c r="A12" s="3">
        <v>8</v>
      </c>
      <c r="B12" s="52" t="s">
        <v>16</v>
      </c>
      <c r="C12" s="15">
        <v>1</v>
      </c>
      <c r="D12" s="51">
        <v>2</v>
      </c>
      <c r="E12" s="51">
        <v>1</v>
      </c>
      <c r="F12" s="51">
        <v>2</v>
      </c>
      <c r="G12" s="51">
        <v>1</v>
      </c>
      <c r="H12" s="51">
        <v>2</v>
      </c>
      <c r="I12" s="51">
        <v>1</v>
      </c>
      <c r="J12" s="51">
        <v>2</v>
      </c>
      <c r="K12" s="45">
        <v>0</v>
      </c>
      <c r="L12" s="45">
        <v>2</v>
      </c>
      <c r="M12" s="51">
        <v>1</v>
      </c>
      <c r="N12" s="51"/>
      <c r="O12" s="51"/>
      <c r="P12" s="51"/>
      <c r="Q12" s="51"/>
      <c r="R12" s="51"/>
      <c r="S12" s="51">
        <f t="shared" si="0"/>
        <v>15</v>
      </c>
      <c r="T12" s="51">
        <f t="shared" si="1"/>
        <v>100</v>
      </c>
    </row>
    <row r="13" spans="1:20" ht="20.399999999999999" customHeight="1" thickBot="1" x14ac:dyDescent="0.35">
      <c r="A13" s="3">
        <v>9</v>
      </c>
      <c r="B13" s="52" t="s">
        <v>17</v>
      </c>
      <c r="C13" s="15">
        <v>0</v>
      </c>
      <c r="D13" s="51">
        <v>0</v>
      </c>
      <c r="E13" s="51">
        <v>0</v>
      </c>
      <c r="F13" s="51">
        <v>2</v>
      </c>
      <c r="G13" s="51">
        <v>1</v>
      </c>
      <c r="H13" s="51">
        <v>2</v>
      </c>
      <c r="I13" s="51">
        <v>1</v>
      </c>
      <c r="J13" s="51">
        <v>2</v>
      </c>
      <c r="K13" s="45">
        <v>0</v>
      </c>
      <c r="L13" s="45">
        <v>2</v>
      </c>
      <c r="M13" s="51">
        <v>1</v>
      </c>
      <c r="N13" s="51"/>
      <c r="O13" s="51"/>
      <c r="P13" s="51"/>
      <c r="Q13" s="51"/>
      <c r="R13" s="51"/>
      <c r="S13" s="51">
        <f t="shared" si="0"/>
        <v>11</v>
      </c>
      <c r="T13" s="51">
        <f t="shared" si="1"/>
        <v>73</v>
      </c>
    </row>
    <row r="14" spans="1:20" ht="20.399999999999999" customHeight="1" thickBot="1" x14ac:dyDescent="0.35">
      <c r="A14" s="3">
        <v>10</v>
      </c>
      <c r="B14" s="52" t="s">
        <v>18</v>
      </c>
      <c r="C14" s="15">
        <v>1</v>
      </c>
      <c r="D14" s="51">
        <v>2</v>
      </c>
      <c r="E14" s="51">
        <v>1</v>
      </c>
      <c r="F14" s="51">
        <v>2</v>
      </c>
      <c r="G14" s="51">
        <v>1</v>
      </c>
      <c r="H14" s="51">
        <v>2</v>
      </c>
      <c r="I14" s="51">
        <v>1</v>
      </c>
      <c r="J14" s="51">
        <v>2</v>
      </c>
      <c r="K14" s="45">
        <v>0</v>
      </c>
      <c r="L14" s="45">
        <v>2</v>
      </c>
      <c r="M14" s="51">
        <v>0</v>
      </c>
      <c r="N14" s="51"/>
      <c r="O14" s="51"/>
      <c r="P14" s="51"/>
      <c r="Q14" s="51"/>
      <c r="R14" s="51"/>
      <c r="S14" s="51">
        <f t="shared" si="0"/>
        <v>14</v>
      </c>
      <c r="T14" s="51">
        <f t="shared" si="1"/>
        <v>93</v>
      </c>
    </row>
    <row r="15" spans="1:20" ht="20.399999999999999" customHeight="1" thickBot="1" x14ac:dyDescent="0.35">
      <c r="A15" s="3">
        <v>11</v>
      </c>
      <c r="B15" s="52" t="s">
        <v>19</v>
      </c>
      <c r="C15" s="15">
        <v>1</v>
      </c>
      <c r="D15" s="51">
        <v>2</v>
      </c>
      <c r="E15" s="51">
        <v>1</v>
      </c>
      <c r="F15" s="51">
        <v>2</v>
      </c>
      <c r="G15" s="51">
        <v>1</v>
      </c>
      <c r="H15" s="51">
        <v>2</v>
      </c>
      <c r="I15" s="51">
        <v>1</v>
      </c>
      <c r="J15" s="51">
        <v>2</v>
      </c>
      <c r="K15" s="45">
        <v>0</v>
      </c>
      <c r="L15" s="45">
        <v>2</v>
      </c>
      <c r="M15" s="51">
        <v>0</v>
      </c>
      <c r="N15" s="51"/>
      <c r="O15" s="51"/>
      <c r="P15" s="51"/>
      <c r="Q15" s="51"/>
      <c r="R15" s="51"/>
      <c r="S15" s="51">
        <f t="shared" si="0"/>
        <v>14</v>
      </c>
      <c r="T15" s="51">
        <f t="shared" si="1"/>
        <v>93</v>
      </c>
    </row>
    <row r="16" spans="1:20" ht="20.399999999999999" customHeight="1" thickBot="1" x14ac:dyDescent="0.35">
      <c r="A16" s="3">
        <v>12</v>
      </c>
      <c r="B16" s="52" t="s">
        <v>20</v>
      </c>
      <c r="C16" s="15">
        <v>1</v>
      </c>
      <c r="D16" s="51">
        <v>2</v>
      </c>
      <c r="E16" s="51">
        <v>1</v>
      </c>
      <c r="F16" s="51">
        <v>2</v>
      </c>
      <c r="G16" s="51">
        <v>1</v>
      </c>
      <c r="H16" s="51">
        <v>2</v>
      </c>
      <c r="I16" s="51">
        <v>1</v>
      </c>
      <c r="J16" s="51">
        <v>2</v>
      </c>
      <c r="K16" s="45">
        <v>0</v>
      </c>
      <c r="L16" s="45">
        <v>0</v>
      </c>
      <c r="M16" s="51">
        <v>0</v>
      </c>
      <c r="N16" s="51"/>
      <c r="O16" s="51"/>
      <c r="P16" s="51"/>
      <c r="Q16" s="51"/>
      <c r="R16" s="51"/>
      <c r="S16" s="51">
        <f t="shared" si="0"/>
        <v>12</v>
      </c>
      <c r="T16" s="51">
        <f t="shared" si="1"/>
        <v>80</v>
      </c>
    </row>
    <row r="17" spans="1:20" ht="20.399999999999999" customHeight="1" thickBot="1" x14ac:dyDescent="0.35">
      <c r="A17" s="3">
        <v>13</v>
      </c>
      <c r="B17" s="52" t="s">
        <v>21</v>
      </c>
      <c r="C17" s="15">
        <v>1</v>
      </c>
      <c r="D17" s="51">
        <v>2</v>
      </c>
      <c r="E17" s="51">
        <v>1</v>
      </c>
      <c r="F17" s="51">
        <v>2</v>
      </c>
      <c r="G17" s="51">
        <v>1</v>
      </c>
      <c r="H17" s="51">
        <v>2</v>
      </c>
      <c r="I17" s="51">
        <v>0</v>
      </c>
      <c r="J17" s="51">
        <v>0</v>
      </c>
      <c r="K17" s="45">
        <v>0</v>
      </c>
      <c r="L17" s="45">
        <v>2</v>
      </c>
      <c r="M17" s="51">
        <v>1</v>
      </c>
      <c r="N17" s="51"/>
      <c r="O17" s="51"/>
      <c r="P17" s="51"/>
      <c r="Q17" s="51"/>
      <c r="R17" s="51"/>
      <c r="S17" s="51">
        <f t="shared" si="0"/>
        <v>12</v>
      </c>
      <c r="T17" s="51">
        <f t="shared" si="1"/>
        <v>80</v>
      </c>
    </row>
    <row r="18" spans="1:20" ht="20.399999999999999" customHeight="1" thickBot="1" x14ac:dyDescent="0.35">
      <c r="A18" s="3">
        <v>14</v>
      </c>
      <c r="B18" s="52" t="s">
        <v>22</v>
      </c>
      <c r="C18" s="15">
        <v>1</v>
      </c>
      <c r="D18" s="51">
        <v>2</v>
      </c>
      <c r="E18" s="51">
        <v>1</v>
      </c>
      <c r="F18" s="51">
        <v>2</v>
      </c>
      <c r="G18" s="51">
        <v>1</v>
      </c>
      <c r="H18" s="51">
        <v>2</v>
      </c>
      <c r="I18" s="51">
        <v>1</v>
      </c>
      <c r="J18" s="51">
        <v>2</v>
      </c>
      <c r="K18" s="45">
        <v>0</v>
      </c>
      <c r="L18" s="45">
        <v>2</v>
      </c>
      <c r="M18" s="51">
        <v>0</v>
      </c>
      <c r="N18" s="51"/>
      <c r="O18" s="51"/>
      <c r="P18" s="51"/>
      <c r="Q18" s="51"/>
      <c r="R18" s="51"/>
      <c r="S18" s="51">
        <f t="shared" si="0"/>
        <v>14</v>
      </c>
      <c r="T18" s="51">
        <f t="shared" si="1"/>
        <v>93</v>
      </c>
    </row>
    <row r="19" spans="1:20" ht="20.399999999999999" customHeight="1" thickBot="1" x14ac:dyDescent="0.35">
      <c r="A19" s="3">
        <v>15</v>
      </c>
      <c r="B19" s="52" t="s">
        <v>23</v>
      </c>
      <c r="C19" s="15">
        <v>1</v>
      </c>
      <c r="D19" s="51">
        <v>2</v>
      </c>
      <c r="E19" s="51">
        <v>1</v>
      </c>
      <c r="F19" s="51">
        <v>2</v>
      </c>
      <c r="G19" s="51">
        <v>1</v>
      </c>
      <c r="H19" s="51">
        <v>2</v>
      </c>
      <c r="I19" s="51">
        <v>1</v>
      </c>
      <c r="J19" s="51">
        <v>2</v>
      </c>
      <c r="K19" s="45">
        <v>0</v>
      </c>
      <c r="L19" s="45">
        <v>2</v>
      </c>
      <c r="M19" s="51">
        <v>0</v>
      </c>
      <c r="N19" s="51"/>
      <c r="O19" s="51"/>
      <c r="P19" s="51"/>
      <c r="Q19" s="51"/>
      <c r="R19" s="51"/>
      <c r="S19" s="51">
        <f t="shared" si="0"/>
        <v>14</v>
      </c>
      <c r="T19" s="51">
        <f t="shared" si="1"/>
        <v>93</v>
      </c>
    </row>
    <row r="20" spans="1:20" ht="20.399999999999999" customHeight="1" thickBot="1" x14ac:dyDescent="0.35">
      <c r="A20" s="3">
        <v>16</v>
      </c>
      <c r="B20" s="52" t="s">
        <v>24</v>
      </c>
      <c r="C20" s="15">
        <v>1</v>
      </c>
      <c r="D20" s="51">
        <v>2</v>
      </c>
      <c r="E20" s="51">
        <v>1</v>
      </c>
      <c r="F20" s="51">
        <v>2</v>
      </c>
      <c r="G20" s="51">
        <v>1</v>
      </c>
      <c r="H20" s="51">
        <v>2</v>
      </c>
      <c r="I20" s="51">
        <v>1</v>
      </c>
      <c r="J20" s="51">
        <v>2</v>
      </c>
      <c r="K20" s="45">
        <v>0</v>
      </c>
      <c r="L20" s="45">
        <v>2</v>
      </c>
      <c r="M20" s="51">
        <v>0</v>
      </c>
      <c r="N20" s="51"/>
      <c r="O20" s="51"/>
      <c r="P20" s="51"/>
      <c r="Q20" s="51"/>
      <c r="R20" s="51"/>
      <c r="S20" s="51">
        <f t="shared" si="0"/>
        <v>14</v>
      </c>
      <c r="T20" s="51">
        <f t="shared" si="1"/>
        <v>93</v>
      </c>
    </row>
    <row r="21" spans="1:20" ht="20.399999999999999" customHeight="1" thickBot="1" x14ac:dyDescent="0.35">
      <c r="A21" s="3">
        <v>17</v>
      </c>
      <c r="B21" s="52" t="s">
        <v>25</v>
      </c>
      <c r="C21" s="15">
        <v>1</v>
      </c>
      <c r="D21" s="51">
        <v>2</v>
      </c>
      <c r="E21" s="51">
        <v>1</v>
      </c>
      <c r="F21" s="51">
        <v>2</v>
      </c>
      <c r="G21" s="51">
        <v>1</v>
      </c>
      <c r="H21" s="51">
        <v>2</v>
      </c>
      <c r="I21" s="51">
        <v>0</v>
      </c>
      <c r="J21" s="51">
        <v>2</v>
      </c>
      <c r="K21" s="45">
        <v>0</v>
      </c>
      <c r="L21" s="45">
        <v>2</v>
      </c>
      <c r="M21" s="51">
        <v>0</v>
      </c>
      <c r="N21" s="51"/>
      <c r="O21" s="51"/>
      <c r="P21" s="51"/>
      <c r="Q21" s="51"/>
      <c r="R21" s="51"/>
      <c r="S21" s="51">
        <f t="shared" si="0"/>
        <v>13</v>
      </c>
      <c r="T21" s="51">
        <f t="shared" si="1"/>
        <v>87</v>
      </c>
    </row>
    <row r="22" spans="1:20" ht="20.399999999999999" customHeight="1" thickBot="1" x14ac:dyDescent="0.35">
      <c r="A22" s="3">
        <v>18</v>
      </c>
      <c r="B22" s="52" t="s">
        <v>26</v>
      </c>
      <c r="C22" s="15">
        <v>1</v>
      </c>
      <c r="D22" s="51">
        <v>2</v>
      </c>
      <c r="E22" s="51">
        <v>1</v>
      </c>
      <c r="F22" s="51">
        <v>2</v>
      </c>
      <c r="G22" s="51">
        <v>1</v>
      </c>
      <c r="H22" s="51">
        <v>2</v>
      </c>
      <c r="I22" s="51">
        <v>1</v>
      </c>
      <c r="J22" s="51">
        <v>2</v>
      </c>
      <c r="K22" s="45">
        <v>0</v>
      </c>
      <c r="L22" s="45">
        <v>2</v>
      </c>
      <c r="M22" s="51">
        <v>1</v>
      </c>
      <c r="N22" s="51"/>
      <c r="O22" s="51"/>
      <c r="P22" s="51"/>
      <c r="Q22" s="51"/>
      <c r="R22" s="51"/>
      <c r="S22" s="51">
        <f t="shared" si="0"/>
        <v>15</v>
      </c>
      <c r="T22" s="51">
        <f t="shared" si="1"/>
        <v>100</v>
      </c>
    </row>
    <row r="23" spans="1:20" ht="20.399999999999999" customHeight="1" thickBot="1" x14ac:dyDescent="0.35">
      <c r="A23" s="3">
        <v>19</v>
      </c>
      <c r="B23" s="52" t="s">
        <v>27</v>
      </c>
      <c r="C23" s="15">
        <v>1</v>
      </c>
      <c r="D23" s="51">
        <v>2</v>
      </c>
      <c r="E23" s="51">
        <v>1</v>
      </c>
      <c r="F23" s="51">
        <v>2</v>
      </c>
      <c r="G23" s="51">
        <v>1</v>
      </c>
      <c r="H23" s="51">
        <v>2</v>
      </c>
      <c r="I23" s="51">
        <v>1</v>
      </c>
      <c r="J23" s="51">
        <v>2</v>
      </c>
      <c r="K23" s="45">
        <v>0</v>
      </c>
      <c r="L23" s="45">
        <v>2</v>
      </c>
      <c r="M23" s="51">
        <v>1</v>
      </c>
      <c r="N23" s="51"/>
      <c r="O23" s="51"/>
      <c r="P23" s="51"/>
      <c r="Q23" s="51"/>
      <c r="R23" s="51"/>
      <c r="S23" s="51">
        <f t="shared" si="0"/>
        <v>15</v>
      </c>
      <c r="T23" s="51">
        <f t="shared" si="1"/>
        <v>100</v>
      </c>
    </row>
    <row r="24" spans="1:20" ht="20.399999999999999" customHeight="1" thickBot="1" x14ac:dyDescent="0.35">
      <c r="A24" s="3">
        <v>20</v>
      </c>
      <c r="B24" s="52" t="s">
        <v>28</v>
      </c>
      <c r="C24" s="15">
        <v>1</v>
      </c>
      <c r="D24" s="51">
        <v>2</v>
      </c>
      <c r="E24" s="51">
        <v>1</v>
      </c>
      <c r="F24" s="51">
        <v>2</v>
      </c>
      <c r="G24" s="51">
        <v>1</v>
      </c>
      <c r="H24" s="51">
        <v>2</v>
      </c>
      <c r="I24" s="51">
        <v>1</v>
      </c>
      <c r="J24" s="51">
        <v>2</v>
      </c>
      <c r="K24" s="45">
        <v>0</v>
      </c>
      <c r="L24" s="45">
        <v>0</v>
      </c>
      <c r="M24" s="51">
        <v>1</v>
      </c>
      <c r="N24" s="51"/>
      <c r="O24" s="51"/>
      <c r="P24" s="51"/>
      <c r="Q24" s="51"/>
      <c r="R24" s="51"/>
      <c r="S24" s="51">
        <f t="shared" si="0"/>
        <v>13</v>
      </c>
      <c r="T24" s="51">
        <f t="shared" si="1"/>
        <v>87</v>
      </c>
    </row>
    <row r="25" spans="1:20" ht="20.399999999999999" customHeight="1" thickBot="1" x14ac:dyDescent="0.35">
      <c r="A25" s="3">
        <v>21</v>
      </c>
      <c r="B25" s="52" t="s">
        <v>29</v>
      </c>
      <c r="C25" s="15">
        <v>1</v>
      </c>
      <c r="D25" s="51">
        <v>2</v>
      </c>
      <c r="E25" s="51">
        <v>1</v>
      </c>
      <c r="F25" s="51">
        <v>2</v>
      </c>
      <c r="G25" s="51">
        <v>1</v>
      </c>
      <c r="H25" s="51">
        <v>2</v>
      </c>
      <c r="I25" s="51">
        <v>1</v>
      </c>
      <c r="J25" s="51">
        <v>2</v>
      </c>
      <c r="K25" s="45">
        <v>0</v>
      </c>
      <c r="L25" s="45">
        <v>2</v>
      </c>
      <c r="M25" s="51">
        <v>0</v>
      </c>
      <c r="N25" s="51"/>
      <c r="O25" s="51"/>
      <c r="P25" s="51"/>
      <c r="Q25" s="51"/>
      <c r="R25" s="51"/>
      <c r="S25" s="51">
        <f t="shared" si="0"/>
        <v>14</v>
      </c>
      <c r="T25" s="51">
        <f t="shared" si="1"/>
        <v>93</v>
      </c>
    </row>
    <row r="26" spans="1:20" ht="20.399999999999999" customHeight="1" thickBot="1" x14ac:dyDescent="0.35">
      <c r="A26" s="3">
        <v>22</v>
      </c>
      <c r="B26" s="52" t="s">
        <v>30</v>
      </c>
      <c r="C26" s="15">
        <v>1</v>
      </c>
      <c r="D26" s="51">
        <v>2</v>
      </c>
      <c r="E26" s="51">
        <v>1</v>
      </c>
      <c r="F26" s="51">
        <v>2</v>
      </c>
      <c r="G26" s="51">
        <v>1</v>
      </c>
      <c r="H26" s="51">
        <v>2</v>
      </c>
      <c r="I26" s="51">
        <v>0</v>
      </c>
      <c r="J26" s="51">
        <v>2</v>
      </c>
      <c r="K26" s="45">
        <v>0</v>
      </c>
      <c r="L26" s="45">
        <v>2</v>
      </c>
      <c r="M26" s="51">
        <v>0</v>
      </c>
      <c r="N26" s="51"/>
      <c r="O26" s="51"/>
      <c r="P26" s="51"/>
      <c r="Q26" s="51"/>
      <c r="R26" s="51"/>
      <c r="S26" s="51">
        <f t="shared" si="0"/>
        <v>13</v>
      </c>
      <c r="T26" s="51">
        <f t="shared" si="1"/>
        <v>87</v>
      </c>
    </row>
    <row r="27" spans="1:20" ht="20.399999999999999" customHeight="1" thickBot="1" x14ac:dyDescent="0.35">
      <c r="A27" s="3">
        <v>23</v>
      </c>
      <c r="B27" s="52" t="s">
        <v>31</v>
      </c>
      <c r="C27" s="15">
        <v>1</v>
      </c>
      <c r="D27" s="51">
        <v>2</v>
      </c>
      <c r="E27" s="51">
        <v>1</v>
      </c>
      <c r="F27" s="51">
        <v>2</v>
      </c>
      <c r="G27" s="51">
        <v>1</v>
      </c>
      <c r="H27" s="45"/>
      <c r="I27" s="45"/>
      <c r="J27" s="45"/>
      <c r="K27" s="45">
        <v>0</v>
      </c>
      <c r="L27" s="45">
        <v>0</v>
      </c>
      <c r="M27" s="51">
        <v>0</v>
      </c>
      <c r="N27" s="51"/>
      <c r="O27" s="51"/>
      <c r="P27" s="51"/>
      <c r="Q27" s="51"/>
      <c r="R27" s="51"/>
      <c r="S27" s="51">
        <f t="shared" ref="S27" si="2">SUM(C27:L27)</f>
        <v>7</v>
      </c>
      <c r="T27" s="51">
        <f t="shared" si="1"/>
        <v>47</v>
      </c>
    </row>
    <row r="28" spans="1:20" ht="20.399999999999999" customHeight="1" thickBot="1" x14ac:dyDescent="0.35">
      <c r="A28" s="3">
        <v>24</v>
      </c>
      <c r="B28" s="52" t="s">
        <v>32</v>
      </c>
      <c r="C28" s="15">
        <v>1</v>
      </c>
      <c r="D28" s="51">
        <v>2</v>
      </c>
      <c r="E28" s="51">
        <v>1</v>
      </c>
      <c r="F28" s="51">
        <v>2</v>
      </c>
      <c r="G28" s="51">
        <v>0</v>
      </c>
      <c r="H28" s="51">
        <v>0</v>
      </c>
      <c r="I28" s="51">
        <v>0</v>
      </c>
      <c r="J28" s="51">
        <v>0</v>
      </c>
      <c r="K28" s="45">
        <v>0</v>
      </c>
      <c r="L28" s="45">
        <v>2</v>
      </c>
      <c r="M28" s="51">
        <v>0</v>
      </c>
      <c r="N28" s="51"/>
      <c r="O28" s="51"/>
      <c r="P28" s="51"/>
      <c r="Q28" s="51"/>
      <c r="R28" s="51"/>
      <c r="S28" s="51">
        <f t="shared" ref="S28:S38" si="3">SUM(C28:M28)</f>
        <v>8</v>
      </c>
      <c r="T28" s="51">
        <f t="shared" si="1"/>
        <v>53</v>
      </c>
    </row>
    <row r="29" spans="1:20" ht="20.399999999999999" customHeight="1" thickBot="1" x14ac:dyDescent="0.35">
      <c r="A29" s="3">
        <v>25</v>
      </c>
      <c r="B29" s="52" t="s">
        <v>33</v>
      </c>
      <c r="C29" s="15">
        <v>1</v>
      </c>
      <c r="D29" s="51">
        <v>2</v>
      </c>
      <c r="E29" s="51">
        <v>1</v>
      </c>
      <c r="F29" s="51">
        <v>2</v>
      </c>
      <c r="G29" s="51">
        <v>1</v>
      </c>
      <c r="H29" s="51">
        <v>2</v>
      </c>
      <c r="I29" s="51">
        <v>1</v>
      </c>
      <c r="J29" s="51">
        <v>2</v>
      </c>
      <c r="K29" s="45">
        <v>0</v>
      </c>
      <c r="L29" s="45">
        <v>2</v>
      </c>
      <c r="M29" s="51">
        <v>0</v>
      </c>
      <c r="N29" s="51"/>
      <c r="O29" s="51"/>
      <c r="P29" s="51"/>
      <c r="Q29" s="51"/>
      <c r="R29" s="51"/>
      <c r="S29" s="51">
        <f t="shared" si="3"/>
        <v>14</v>
      </c>
      <c r="T29" s="51">
        <f t="shared" si="1"/>
        <v>93</v>
      </c>
    </row>
    <row r="30" spans="1:20" ht="20.399999999999999" customHeight="1" thickBot="1" x14ac:dyDescent="0.35">
      <c r="A30" s="3">
        <v>26</v>
      </c>
      <c r="B30" s="52" t="s">
        <v>34</v>
      </c>
      <c r="C30" s="15">
        <v>1</v>
      </c>
      <c r="D30" s="51">
        <v>2</v>
      </c>
      <c r="E30" s="51">
        <v>1</v>
      </c>
      <c r="F30" s="51">
        <v>2</v>
      </c>
      <c r="G30" s="51">
        <v>1</v>
      </c>
      <c r="H30" s="51">
        <v>2</v>
      </c>
      <c r="I30" s="51">
        <v>0</v>
      </c>
      <c r="J30" s="51">
        <v>2</v>
      </c>
      <c r="K30" s="45">
        <v>0</v>
      </c>
      <c r="L30" s="45">
        <v>0</v>
      </c>
      <c r="M30" s="51">
        <v>0</v>
      </c>
      <c r="N30" s="51"/>
      <c r="O30" s="51"/>
      <c r="P30" s="51"/>
      <c r="Q30" s="51"/>
      <c r="R30" s="51"/>
      <c r="S30" s="51">
        <f t="shared" si="3"/>
        <v>11</v>
      </c>
      <c r="T30" s="51">
        <f t="shared" si="1"/>
        <v>73</v>
      </c>
    </row>
    <row r="31" spans="1:20" ht="20.399999999999999" customHeight="1" thickBot="1" x14ac:dyDescent="0.35">
      <c r="A31" s="3">
        <v>27</v>
      </c>
      <c r="B31" s="52" t="s">
        <v>35</v>
      </c>
      <c r="C31" s="15">
        <v>1</v>
      </c>
      <c r="D31" s="51">
        <v>2</v>
      </c>
      <c r="E31" s="51">
        <v>1</v>
      </c>
      <c r="F31" s="51">
        <v>2</v>
      </c>
      <c r="G31" s="51">
        <v>1</v>
      </c>
      <c r="H31" s="51">
        <v>2</v>
      </c>
      <c r="I31" s="51">
        <v>1</v>
      </c>
      <c r="J31" s="51">
        <v>2</v>
      </c>
      <c r="K31" s="45">
        <v>0</v>
      </c>
      <c r="L31" s="45">
        <v>0</v>
      </c>
      <c r="M31" s="51">
        <v>1</v>
      </c>
      <c r="N31" s="51"/>
      <c r="O31" s="51"/>
      <c r="P31" s="51"/>
      <c r="Q31" s="51"/>
      <c r="R31" s="51"/>
      <c r="S31" s="51">
        <f t="shared" si="3"/>
        <v>13</v>
      </c>
      <c r="T31" s="51">
        <f t="shared" si="1"/>
        <v>87</v>
      </c>
    </row>
    <row r="32" spans="1:20" ht="20.399999999999999" customHeight="1" thickBot="1" x14ac:dyDescent="0.35">
      <c r="A32" s="3">
        <v>28</v>
      </c>
      <c r="B32" s="52" t="s">
        <v>36</v>
      </c>
      <c r="C32" s="15">
        <v>1</v>
      </c>
      <c r="D32" s="51">
        <v>2</v>
      </c>
      <c r="E32" s="51">
        <v>1</v>
      </c>
      <c r="F32" s="51">
        <v>0</v>
      </c>
      <c r="G32" s="51">
        <v>1</v>
      </c>
      <c r="H32" s="51">
        <v>2</v>
      </c>
      <c r="I32" s="51">
        <v>1</v>
      </c>
      <c r="J32" s="51">
        <v>2</v>
      </c>
      <c r="K32" s="45">
        <v>0</v>
      </c>
      <c r="L32" s="45">
        <v>2</v>
      </c>
      <c r="M32" s="51">
        <v>0</v>
      </c>
      <c r="N32" s="51"/>
      <c r="O32" s="51"/>
      <c r="P32" s="51"/>
      <c r="Q32" s="51"/>
      <c r="R32" s="51"/>
      <c r="S32" s="51">
        <f t="shared" si="3"/>
        <v>12</v>
      </c>
      <c r="T32" s="51">
        <f t="shared" si="1"/>
        <v>80</v>
      </c>
    </row>
    <row r="33" spans="1:20" ht="20.399999999999999" customHeight="1" thickBot="1" x14ac:dyDescent="0.35">
      <c r="A33" s="3">
        <v>29</v>
      </c>
      <c r="B33" s="52" t="s">
        <v>37</v>
      </c>
      <c r="C33" s="15">
        <v>1</v>
      </c>
      <c r="D33" s="51">
        <v>2</v>
      </c>
      <c r="E33" s="51">
        <v>1</v>
      </c>
      <c r="F33" s="51">
        <v>2</v>
      </c>
      <c r="G33" s="51">
        <v>1</v>
      </c>
      <c r="H33" s="51">
        <v>2</v>
      </c>
      <c r="I33" s="51">
        <v>1</v>
      </c>
      <c r="J33" s="51">
        <v>2</v>
      </c>
      <c r="K33" s="45">
        <v>0</v>
      </c>
      <c r="L33" s="45">
        <v>2</v>
      </c>
      <c r="M33" s="51">
        <v>0</v>
      </c>
      <c r="N33" s="51"/>
      <c r="O33" s="51"/>
      <c r="P33" s="51"/>
      <c r="Q33" s="51"/>
      <c r="R33" s="51"/>
      <c r="S33" s="51">
        <f t="shared" si="3"/>
        <v>14</v>
      </c>
      <c r="T33" s="51">
        <f t="shared" si="1"/>
        <v>93</v>
      </c>
    </row>
    <row r="34" spans="1:20" ht="20.399999999999999" customHeight="1" thickBot="1" x14ac:dyDescent="0.35">
      <c r="A34" s="3">
        <v>30</v>
      </c>
      <c r="B34" s="52" t="s">
        <v>38</v>
      </c>
      <c r="C34" s="15">
        <v>1</v>
      </c>
      <c r="D34" s="51">
        <v>2</v>
      </c>
      <c r="E34" s="51">
        <v>1</v>
      </c>
      <c r="F34" s="51">
        <v>2</v>
      </c>
      <c r="G34" s="51">
        <v>0</v>
      </c>
      <c r="H34" s="51">
        <v>0</v>
      </c>
      <c r="I34" s="51">
        <v>1</v>
      </c>
      <c r="J34" s="51">
        <v>0</v>
      </c>
      <c r="K34" s="45">
        <v>0</v>
      </c>
      <c r="L34" s="45">
        <v>2</v>
      </c>
      <c r="M34" s="51">
        <v>0</v>
      </c>
      <c r="N34" s="51"/>
      <c r="O34" s="51"/>
      <c r="P34" s="51"/>
      <c r="Q34" s="51"/>
      <c r="R34" s="51"/>
      <c r="S34" s="51">
        <f t="shared" si="3"/>
        <v>9</v>
      </c>
      <c r="T34" s="51">
        <f t="shared" si="1"/>
        <v>60</v>
      </c>
    </row>
    <row r="35" spans="1:20" ht="20.399999999999999" customHeight="1" thickBot="1" x14ac:dyDescent="0.35">
      <c r="A35" s="3">
        <v>31</v>
      </c>
      <c r="B35" s="52" t="s">
        <v>39</v>
      </c>
      <c r="C35" s="15">
        <v>1</v>
      </c>
      <c r="D35" s="51">
        <v>2</v>
      </c>
      <c r="E35" s="51">
        <v>1</v>
      </c>
      <c r="F35" s="51">
        <v>2</v>
      </c>
      <c r="G35" s="51">
        <v>1</v>
      </c>
      <c r="H35" s="51">
        <v>2</v>
      </c>
      <c r="I35" s="51">
        <v>1</v>
      </c>
      <c r="J35" s="51">
        <v>2</v>
      </c>
      <c r="K35" s="45">
        <v>0</v>
      </c>
      <c r="L35" s="45">
        <v>2</v>
      </c>
      <c r="M35" s="51">
        <v>1</v>
      </c>
      <c r="N35" s="51"/>
      <c r="O35" s="51"/>
      <c r="P35" s="51"/>
      <c r="Q35" s="51"/>
      <c r="R35" s="51"/>
      <c r="S35" s="51">
        <f t="shared" si="3"/>
        <v>15</v>
      </c>
      <c r="T35" s="51">
        <f t="shared" si="1"/>
        <v>100</v>
      </c>
    </row>
    <row r="36" spans="1:20" ht="20.399999999999999" customHeight="1" thickBot="1" x14ac:dyDescent="0.35">
      <c r="A36" s="3">
        <v>32</v>
      </c>
      <c r="B36" s="52" t="s">
        <v>40</v>
      </c>
      <c r="C36" s="15">
        <v>1</v>
      </c>
      <c r="D36" s="51">
        <v>2</v>
      </c>
      <c r="E36" s="51">
        <v>1</v>
      </c>
      <c r="F36" s="51">
        <v>2</v>
      </c>
      <c r="G36" s="51">
        <v>1</v>
      </c>
      <c r="H36" s="51">
        <v>2</v>
      </c>
      <c r="I36" s="51">
        <v>1</v>
      </c>
      <c r="J36" s="51">
        <v>2</v>
      </c>
      <c r="K36" s="45">
        <v>0</v>
      </c>
      <c r="L36" s="45">
        <v>0</v>
      </c>
      <c r="M36" s="51">
        <v>1</v>
      </c>
      <c r="N36" s="51"/>
      <c r="O36" s="51"/>
      <c r="P36" s="51"/>
      <c r="Q36" s="51"/>
      <c r="R36" s="51"/>
      <c r="S36" s="51">
        <f t="shared" si="3"/>
        <v>13</v>
      </c>
      <c r="T36" s="51">
        <f t="shared" si="1"/>
        <v>87</v>
      </c>
    </row>
    <row r="37" spans="1:20" ht="20.399999999999999" customHeight="1" thickBot="1" x14ac:dyDescent="0.35">
      <c r="A37" s="3">
        <v>33</v>
      </c>
      <c r="B37" s="52" t="s">
        <v>41</v>
      </c>
      <c r="C37" s="15">
        <v>1</v>
      </c>
      <c r="D37" s="51">
        <v>2</v>
      </c>
      <c r="E37" s="51">
        <v>1</v>
      </c>
      <c r="F37" s="51">
        <v>2</v>
      </c>
      <c r="G37" s="51">
        <v>1</v>
      </c>
      <c r="H37" s="51">
        <v>2</v>
      </c>
      <c r="I37" s="51">
        <v>1</v>
      </c>
      <c r="J37" s="51">
        <v>2</v>
      </c>
      <c r="K37" s="45">
        <v>0</v>
      </c>
      <c r="L37" s="45">
        <v>2</v>
      </c>
      <c r="M37" s="51">
        <v>0</v>
      </c>
      <c r="N37" s="51"/>
      <c r="O37" s="51"/>
      <c r="P37" s="51"/>
      <c r="Q37" s="51"/>
      <c r="R37" s="51"/>
      <c r="S37" s="51">
        <f t="shared" si="3"/>
        <v>14</v>
      </c>
      <c r="T37" s="51">
        <f t="shared" si="1"/>
        <v>93</v>
      </c>
    </row>
    <row r="38" spans="1:20" ht="20.399999999999999" customHeight="1" thickBot="1" x14ac:dyDescent="0.35">
      <c r="A38" s="3">
        <v>34</v>
      </c>
      <c r="B38" s="52" t="s">
        <v>42</v>
      </c>
      <c r="C38" s="15">
        <v>1</v>
      </c>
      <c r="D38" s="51">
        <v>2</v>
      </c>
      <c r="E38" s="51">
        <v>1</v>
      </c>
      <c r="F38" s="51">
        <v>2</v>
      </c>
      <c r="G38" s="51">
        <v>1</v>
      </c>
      <c r="H38" s="51">
        <v>2</v>
      </c>
      <c r="I38" s="51">
        <v>1</v>
      </c>
      <c r="J38" s="51">
        <v>2</v>
      </c>
      <c r="K38" s="45">
        <v>0</v>
      </c>
      <c r="L38" s="45">
        <v>0</v>
      </c>
      <c r="M38" s="51">
        <v>0</v>
      </c>
      <c r="N38" s="51"/>
      <c r="O38" s="51"/>
      <c r="P38" s="51"/>
      <c r="Q38" s="51"/>
      <c r="R38" s="51"/>
      <c r="S38" s="51">
        <f t="shared" si="3"/>
        <v>12</v>
      </c>
      <c r="T38" s="51">
        <f t="shared" si="1"/>
        <v>80</v>
      </c>
    </row>
  </sheetData>
  <mergeCells count="10">
    <mergeCell ref="K1:L1"/>
    <mergeCell ref="S1:S2"/>
    <mergeCell ref="T1:T4"/>
    <mergeCell ref="C1:D1"/>
    <mergeCell ref="E1:F1"/>
    <mergeCell ref="G1:H1"/>
    <mergeCell ref="I1:J1"/>
    <mergeCell ref="M1:N1"/>
    <mergeCell ref="O1:P1"/>
    <mergeCell ref="Q1:R1"/>
  </mergeCells>
  <phoneticPr fontId="3" type="noConversion"/>
  <conditionalFormatting sqref="C5:R38">
    <cfRule type="cellIs" dxfId="9" priority="4" stopIfTrue="1" operator="equal">
      <formula>0</formula>
    </cfRule>
  </conditionalFormatting>
  <conditionalFormatting sqref="N5:R38">
    <cfRule type="expression" dxfId="8" priority="1" stopIfTrue="1">
      <formula>IF(OR($N$3="NC", $N$3="HOLIDAY"), TRUE)</formula>
    </cfRule>
  </conditionalFormatting>
  <conditionalFormatting sqref="T5:T38">
    <cfRule type="cellIs" dxfId="7" priority="2" operator="lessThan">
      <formula>75</formula>
    </cfRule>
    <cfRule type="cellIs" dxfId="6" priority="3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A2" workbookViewId="0">
      <selection activeCell="B47" sqref="B47"/>
    </sheetView>
  </sheetViews>
  <sheetFormatPr defaultRowHeight="18" customHeight="1" x14ac:dyDescent="0.3"/>
  <cols>
    <col min="1" max="1" width="5.109375" style="20" customWidth="1"/>
    <col min="2" max="2" width="11.5546875" style="20" customWidth="1"/>
    <col min="3" max="3" width="51.44140625" style="20" customWidth="1"/>
    <col min="4" max="4" width="7.77734375" style="20" customWidth="1"/>
    <col min="5" max="5" width="7.88671875" style="20" bestFit="1" customWidth="1"/>
    <col min="6" max="7" width="6.44140625" style="20" bestFit="1" customWidth="1"/>
    <col min="8" max="8" width="6.77734375" style="20" customWidth="1"/>
    <col min="9" max="9" width="7.109375" style="20" customWidth="1"/>
    <col min="10" max="10" width="7.5546875" style="20" customWidth="1"/>
    <col min="11" max="11" width="7.109375" style="20" customWidth="1"/>
    <col min="12" max="13" width="7.6640625" style="20" customWidth="1"/>
    <col min="14" max="14" width="8.88671875" style="20"/>
    <col min="15" max="15" width="7.109375" style="20" customWidth="1"/>
    <col min="16" max="16" width="7.5546875" style="20" customWidth="1"/>
    <col min="17" max="19" width="7.109375" style="20" customWidth="1"/>
    <col min="20" max="20" width="7.6640625" style="20" customWidth="1"/>
    <col min="21" max="21" width="8.88671875" style="20"/>
    <col min="22" max="22" width="9.5546875" style="20" bestFit="1" customWidth="1"/>
    <col min="23" max="24" width="8.88671875" style="20"/>
    <col min="25" max="25" width="7.6640625" style="20" customWidth="1"/>
    <col min="26" max="26" width="10.109375" style="20" customWidth="1"/>
    <col min="27" max="27" width="7.77734375" style="20" customWidth="1"/>
    <col min="28" max="16384" width="8.88671875" style="20"/>
  </cols>
  <sheetData>
    <row r="1" spans="1:27" ht="18" hidden="1" customHeight="1" x14ac:dyDescent="0.3">
      <c r="B1" s="82" t="s">
        <v>126</v>
      </c>
      <c r="C1" s="90" t="s">
        <v>99</v>
      </c>
      <c r="D1" s="75" t="s">
        <v>100</v>
      </c>
      <c r="E1" s="75"/>
      <c r="F1" s="75"/>
      <c r="G1" s="75"/>
      <c r="H1" s="76" t="s">
        <v>101</v>
      </c>
      <c r="I1" s="75" t="s">
        <v>102</v>
      </c>
      <c r="J1" s="75"/>
      <c r="K1" s="75"/>
      <c r="L1" s="75"/>
      <c r="M1" s="86" t="s">
        <v>103</v>
      </c>
      <c r="N1" s="80" t="s">
        <v>104</v>
      </c>
      <c r="O1" s="75" t="s">
        <v>102</v>
      </c>
      <c r="P1" s="75"/>
      <c r="Q1" s="75"/>
      <c r="R1" s="75"/>
      <c r="S1" s="75"/>
      <c r="T1" s="75"/>
      <c r="U1" s="80" t="s">
        <v>105</v>
      </c>
      <c r="V1" s="82" t="s">
        <v>106</v>
      </c>
    </row>
    <row r="2" spans="1:27" ht="18" customHeight="1" x14ac:dyDescent="0.3">
      <c r="A2" s="71">
        <v>1</v>
      </c>
      <c r="B2" s="83"/>
      <c r="C2" s="90"/>
      <c r="D2" s="46" t="s">
        <v>107</v>
      </c>
      <c r="E2" s="46" t="s">
        <v>108</v>
      </c>
      <c r="F2" s="46" t="s">
        <v>109</v>
      </c>
      <c r="G2" s="46" t="s">
        <v>110</v>
      </c>
      <c r="H2" s="75"/>
      <c r="I2" s="46" t="s">
        <v>107</v>
      </c>
      <c r="J2" s="46" t="s">
        <v>108</v>
      </c>
      <c r="K2" s="46" t="s">
        <v>109</v>
      </c>
      <c r="L2" s="46" t="s">
        <v>110</v>
      </c>
      <c r="M2" s="87"/>
      <c r="N2" s="81"/>
      <c r="O2" s="60" t="s">
        <v>107</v>
      </c>
      <c r="P2" s="60" t="s">
        <v>108</v>
      </c>
      <c r="Q2" s="60" t="s">
        <v>109</v>
      </c>
      <c r="R2" s="60" t="s">
        <v>110</v>
      </c>
      <c r="S2" s="60" t="s">
        <v>154</v>
      </c>
      <c r="T2" s="60" t="s">
        <v>155</v>
      </c>
      <c r="U2" s="81"/>
      <c r="V2" s="83"/>
    </row>
    <row r="3" spans="1:27" ht="18" customHeight="1" x14ac:dyDescent="0.3">
      <c r="A3" s="34">
        <v>2</v>
      </c>
      <c r="B3" s="69" t="s">
        <v>165</v>
      </c>
      <c r="C3" s="63" t="s">
        <v>136</v>
      </c>
      <c r="D3" s="45">
        <v>5</v>
      </c>
      <c r="E3" s="45">
        <v>5</v>
      </c>
      <c r="F3" s="45">
        <v>4</v>
      </c>
      <c r="G3" s="45">
        <v>3</v>
      </c>
      <c r="H3" s="64">
        <v>17</v>
      </c>
      <c r="I3" s="45">
        <v>5</v>
      </c>
      <c r="J3" s="45">
        <v>4</v>
      </c>
      <c r="K3" s="45">
        <v>5</v>
      </c>
      <c r="L3" s="45">
        <v>5</v>
      </c>
      <c r="M3" s="65">
        <v>18</v>
      </c>
      <c r="N3" s="34">
        <f t="shared" ref="N3:N19" si="0">MAX(H3,M3)</f>
        <v>18</v>
      </c>
      <c r="O3" s="45">
        <v>12</v>
      </c>
      <c r="P3" s="45">
        <v>8</v>
      </c>
      <c r="Q3" s="45">
        <v>10</v>
      </c>
      <c r="R3" s="45">
        <v>12</v>
      </c>
      <c r="S3" s="45">
        <v>6</v>
      </c>
      <c r="T3" s="45">
        <v>10</v>
      </c>
      <c r="U3" s="66">
        <v>58</v>
      </c>
      <c r="V3" s="34">
        <f t="shared" ref="V3:V17" si="1">N3+U3</f>
        <v>76</v>
      </c>
    </row>
    <row r="4" spans="1:27" ht="18" customHeight="1" thickBot="1" x14ac:dyDescent="0.35">
      <c r="A4" s="34">
        <v>3</v>
      </c>
      <c r="B4" s="70" t="s">
        <v>166</v>
      </c>
      <c r="C4" s="63" t="s">
        <v>137</v>
      </c>
      <c r="D4" s="45">
        <v>5</v>
      </c>
      <c r="E4" s="45">
        <v>4</v>
      </c>
      <c r="F4" s="45">
        <v>5</v>
      </c>
      <c r="G4" s="45">
        <v>5</v>
      </c>
      <c r="H4" s="65">
        <v>19</v>
      </c>
      <c r="I4" s="45">
        <v>5</v>
      </c>
      <c r="J4" s="45">
        <v>4</v>
      </c>
      <c r="K4" s="45">
        <v>3</v>
      </c>
      <c r="L4" s="45">
        <v>4</v>
      </c>
      <c r="M4" s="65">
        <v>16</v>
      </c>
      <c r="N4" s="34">
        <f t="shared" si="0"/>
        <v>19</v>
      </c>
      <c r="O4" s="45">
        <v>12</v>
      </c>
      <c r="P4" s="45">
        <v>8</v>
      </c>
      <c r="Q4" s="45">
        <v>10</v>
      </c>
      <c r="R4" s="45">
        <v>12</v>
      </c>
      <c r="S4" s="45">
        <v>6</v>
      </c>
      <c r="T4" s="45">
        <v>10</v>
      </c>
      <c r="U4" s="66">
        <v>58</v>
      </c>
      <c r="V4" s="34">
        <f t="shared" si="1"/>
        <v>77</v>
      </c>
    </row>
    <row r="5" spans="1:27" ht="18" customHeight="1" thickBot="1" x14ac:dyDescent="0.35">
      <c r="A5" s="34">
        <v>4</v>
      </c>
      <c r="B5" s="70" t="s">
        <v>167</v>
      </c>
      <c r="C5" s="63" t="s">
        <v>138</v>
      </c>
      <c r="D5" s="45">
        <v>4</v>
      </c>
      <c r="E5" s="45">
        <v>4</v>
      </c>
      <c r="F5" s="45">
        <v>4</v>
      </c>
      <c r="G5" s="45">
        <v>4</v>
      </c>
      <c r="H5" s="65">
        <v>16</v>
      </c>
      <c r="I5" s="45">
        <v>2</v>
      </c>
      <c r="J5" s="45">
        <v>0</v>
      </c>
      <c r="K5" s="45">
        <v>4</v>
      </c>
      <c r="L5" s="45">
        <v>2</v>
      </c>
      <c r="M5" s="65">
        <v>8</v>
      </c>
      <c r="N5" s="34">
        <f t="shared" si="0"/>
        <v>16</v>
      </c>
      <c r="O5" s="45">
        <v>14</v>
      </c>
      <c r="P5" s="45">
        <v>6</v>
      </c>
      <c r="Q5" s="45">
        <v>4</v>
      </c>
      <c r="R5" s="45">
        <v>8</v>
      </c>
      <c r="S5" s="45">
        <v>6</v>
      </c>
      <c r="T5" s="45">
        <v>6</v>
      </c>
      <c r="U5" s="66">
        <v>44</v>
      </c>
      <c r="V5" s="34">
        <f t="shared" si="1"/>
        <v>60</v>
      </c>
    </row>
    <row r="6" spans="1:27" ht="18" customHeight="1" thickBot="1" x14ac:dyDescent="0.35">
      <c r="A6" s="34">
        <v>5</v>
      </c>
      <c r="B6" s="70" t="s">
        <v>168</v>
      </c>
      <c r="C6" s="63" t="s">
        <v>139</v>
      </c>
      <c r="D6" s="45">
        <v>5</v>
      </c>
      <c r="E6" s="45">
        <v>3</v>
      </c>
      <c r="F6" s="45">
        <v>2</v>
      </c>
      <c r="G6" s="45">
        <v>5</v>
      </c>
      <c r="H6" s="65">
        <v>15</v>
      </c>
      <c r="I6" s="45">
        <v>4</v>
      </c>
      <c r="J6" s="45">
        <v>4</v>
      </c>
      <c r="K6" s="45">
        <v>3</v>
      </c>
      <c r="L6" s="45">
        <v>3</v>
      </c>
      <c r="M6" s="65">
        <v>14</v>
      </c>
      <c r="N6" s="34">
        <f t="shared" si="0"/>
        <v>15</v>
      </c>
      <c r="O6" s="45">
        <v>10</v>
      </c>
      <c r="P6" s="45">
        <v>8</v>
      </c>
      <c r="Q6" s="45">
        <v>10</v>
      </c>
      <c r="R6" s="45">
        <v>12</v>
      </c>
      <c r="S6" s="45">
        <v>6</v>
      </c>
      <c r="T6" s="45">
        <v>10</v>
      </c>
      <c r="U6" s="66">
        <v>56</v>
      </c>
      <c r="V6" s="34">
        <f t="shared" si="1"/>
        <v>71</v>
      </c>
    </row>
    <row r="7" spans="1:27" ht="18" customHeight="1" thickBot="1" x14ac:dyDescent="0.35">
      <c r="A7" s="34">
        <v>6</v>
      </c>
      <c r="B7" s="70" t="s">
        <v>169</v>
      </c>
      <c r="C7" s="63" t="s">
        <v>140</v>
      </c>
      <c r="D7" s="45">
        <v>4</v>
      </c>
      <c r="E7" s="45">
        <v>5</v>
      </c>
      <c r="F7" s="45">
        <v>3</v>
      </c>
      <c r="G7" s="45">
        <v>4</v>
      </c>
      <c r="H7" s="65">
        <v>16</v>
      </c>
      <c r="I7" s="45">
        <v>4</v>
      </c>
      <c r="J7" s="45">
        <v>5</v>
      </c>
      <c r="K7" s="45">
        <v>3</v>
      </c>
      <c r="L7" s="45">
        <v>4</v>
      </c>
      <c r="M7" s="65">
        <v>16</v>
      </c>
      <c r="N7" s="34">
        <f t="shared" si="0"/>
        <v>16</v>
      </c>
      <c r="O7" s="45">
        <v>14</v>
      </c>
      <c r="P7" s="45">
        <v>6</v>
      </c>
      <c r="Q7" s="45">
        <v>8</v>
      </c>
      <c r="R7" s="45">
        <v>12</v>
      </c>
      <c r="S7" s="45">
        <v>6</v>
      </c>
      <c r="T7" s="45">
        <v>6</v>
      </c>
      <c r="U7" s="66">
        <v>52</v>
      </c>
      <c r="V7" s="34">
        <f t="shared" si="1"/>
        <v>68</v>
      </c>
    </row>
    <row r="8" spans="1:27" ht="18" customHeight="1" thickBot="1" x14ac:dyDescent="0.35">
      <c r="A8" s="34">
        <v>7</v>
      </c>
      <c r="B8" s="70" t="s">
        <v>170</v>
      </c>
      <c r="C8" s="63" t="s">
        <v>141</v>
      </c>
      <c r="D8" s="45">
        <v>4</v>
      </c>
      <c r="E8" s="45">
        <v>4</v>
      </c>
      <c r="F8" s="45">
        <v>5</v>
      </c>
      <c r="G8" s="45">
        <v>4</v>
      </c>
      <c r="H8" s="65">
        <v>17</v>
      </c>
      <c r="I8" s="45">
        <v>4</v>
      </c>
      <c r="J8" s="45">
        <v>4</v>
      </c>
      <c r="K8" s="45">
        <v>3</v>
      </c>
      <c r="L8" s="45">
        <v>3</v>
      </c>
      <c r="M8" s="65">
        <v>14</v>
      </c>
      <c r="N8" s="34">
        <f t="shared" si="0"/>
        <v>17</v>
      </c>
      <c r="O8" s="45">
        <v>12</v>
      </c>
      <c r="P8" s="45">
        <v>8</v>
      </c>
      <c r="Q8" s="45">
        <v>10</v>
      </c>
      <c r="R8" s="45">
        <v>12</v>
      </c>
      <c r="S8" s="45">
        <v>10</v>
      </c>
      <c r="T8" s="45">
        <v>10</v>
      </c>
      <c r="U8" s="66">
        <v>62</v>
      </c>
      <c r="V8" s="34">
        <f t="shared" si="1"/>
        <v>79</v>
      </c>
    </row>
    <row r="9" spans="1:27" ht="18" customHeight="1" thickBot="1" x14ac:dyDescent="0.35">
      <c r="A9" s="34">
        <v>8</v>
      </c>
      <c r="B9" s="70" t="s">
        <v>171</v>
      </c>
      <c r="C9" s="63" t="s">
        <v>142</v>
      </c>
      <c r="D9" s="45">
        <v>5</v>
      </c>
      <c r="E9" s="45">
        <v>4</v>
      </c>
      <c r="F9" s="45">
        <v>4</v>
      </c>
      <c r="G9" s="45">
        <v>4</v>
      </c>
      <c r="H9" s="65">
        <v>17</v>
      </c>
      <c r="I9" s="45">
        <v>5</v>
      </c>
      <c r="J9" s="45">
        <v>4</v>
      </c>
      <c r="K9" s="45">
        <v>5</v>
      </c>
      <c r="L9" s="45">
        <v>4</v>
      </c>
      <c r="M9" s="65">
        <v>18</v>
      </c>
      <c r="N9" s="34">
        <f t="shared" si="0"/>
        <v>18</v>
      </c>
      <c r="O9" s="45">
        <v>14</v>
      </c>
      <c r="P9" s="45">
        <v>6</v>
      </c>
      <c r="Q9" s="45">
        <v>8</v>
      </c>
      <c r="R9" s="45">
        <v>10</v>
      </c>
      <c r="S9" s="45">
        <v>10</v>
      </c>
      <c r="T9" s="45">
        <v>6</v>
      </c>
      <c r="U9" s="66">
        <v>54</v>
      </c>
      <c r="V9" s="34">
        <f t="shared" si="1"/>
        <v>72</v>
      </c>
    </row>
    <row r="10" spans="1:27" ht="18" customHeight="1" thickBot="1" x14ac:dyDescent="0.35">
      <c r="A10" s="34">
        <v>9</v>
      </c>
      <c r="B10" s="70" t="s">
        <v>172</v>
      </c>
      <c r="C10" s="63" t="s">
        <v>143</v>
      </c>
      <c r="D10" s="45">
        <v>4</v>
      </c>
      <c r="E10" s="45">
        <v>4</v>
      </c>
      <c r="F10" s="45">
        <v>4</v>
      </c>
      <c r="G10" s="45">
        <v>3</v>
      </c>
      <c r="H10" s="65">
        <v>15</v>
      </c>
      <c r="I10" s="45">
        <v>2</v>
      </c>
      <c r="J10" s="45">
        <v>0</v>
      </c>
      <c r="K10" s="45">
        <v>4</v>
      </c>
      <c r="L10" s="45">
        <v>2</v>
      </c>
      <c r="M10" s="65">
        <v>8</v>
      </c>
      <c r="N10" s="34">
        <f t="shared" si="0"/>
        <v>15</v>
      </c>
      <c r="O10" s="45">
        <v>10</v>
      </c>
      <c r="P10" s="45">
        <v>6</v>
      </c>
      <c r="Q10" s="45">
        <v>4</v>
      </c>
      <c r="R10" s="45">
        <v>12</v>
      </c>
      <c r="S10" s="45">
        <v>6</v>
      </c>
      <c r="T10" s="45">
        <v>10</v>
      </c>
      <c r="U10" s="66">
        <v>48</v>
      </c>
      <c r="V10" s="34">
        <f t="shared" si="1"/>
        <v>63</v>
      </c>
    </row>
    <row r="11" spans="1:27" ht="18" customHeight="1" x14ac:dyDescent="0.3">
      <c r="A11" s="34">
        <v>10</v>
      </c>
      <c r="B11" s="69" t="s">
        <v>173</v>
      </c>
      <c r="C11" s="63" t="s">
        <v>144</v>
      </c>
      <c r="D11" s="45">
        <v>4</v>
      </c>
      <c r="E11" s="45">
        <v>3</v>
      </c>
      <c r="F11" s="45">
        <v>3</v>
      </c>
      <c r="G11" s="45">
        <v>3</v>
      </c>
      <c r="H11" s="65">
        <v>13</v>
      </c>
      <c r="I11" s="45">
        <v>4</v>
      </c>
      <c r="J11" s="45">
        <v>4</v>
      </c>
      <c r="K11" s="45">
        <v>2</v>
      </c>
      <c r="L11" s="45">
        <v>2</v>
      </c>
      <c r="M11" s="65">
        <v>12</v>
      </c>
      <c r="N11" s="34">
        <f t="shared" si="0"/>
        <v>13</v>
      </c>
      <c r="O11" s="45">
        <v>14</v>
      </c>
      <c r="P11" s="45">
        <v>6</v>
      </c>
      <c r="Q11" s="45">
        <v>4</v>
      </c>
      <c r="R11" s="45">
        <v>8</v>
      </c>
      <c r="S11" s="45">
        <v>6</v>
      </c>
      <c r="T11" s="45">
        <v>6</v>
      </c>
      <c r="U11" s="66">
        <v>44</v>
      </c>
      <c r="V11" s="34">
        <f t="shared" si="1"/>
        <v>57</v>
      </c>
    </row>
    <row r="12" spans="1:27" ht="18" customHeight="1" thickBot="1" x14ac:dyDescent="0.35">
      <c r="A12" s="34">
        <v>11</v>
      </c>
      <c r="B12" s="70" t="s">
        <v>174</v>
      </c>
      <c r="C12" s="63" t="s">
        <v>145</v>
      </c>
      <c r="D12" s="45">
        <v>4</v>
      </c>
      <c r="E12" s="45">
        <v>3</v>
      </c>
      <c r="F12" s="45">
        <v>4</v>
      </c>
      <c r="G12" s="45">
        <v>4</v>
      </c>
      <c r="H12" s="65">
        <v>15</v>
      </c>
      <c r="I12" s="45">
        <v>4</v>
      </c>
      <c r="J12" s="45">
        <v>4</v>
      </c>
      <c r="K12" s="45">
        <v>4</v>
      </c>
      <c r="L12" s="45">
        <v>4</v>
      </c>
      <c r="M12" s="65">
        <v>16</v>
      </c>
      <c r="N12" s="34">
        <f t="shared" si="0"/>
        <v>16</v>
      </c>
      <c r="O12" s="45">
        <v>14</v>
      </c>
      <c r="P12" s="45">
        <v>8</v>
      </c>
      <c r="Q12" s="45">
        <v>8</v>
      </c>
      <c r="R12" s="45">
        <v>10</v>
      </c>
      <c r="S12" s="45">
        <v>6</v>
      </c>
      <c r="T12" s="45">
        <v>10</v>
      </c>
      <c r="U12" s="66">
        <v>56</v>
      </c>
      <c r="V12" s="34">
        <f t="shared" si="1"/>
        <v>72</v>
      </c>
    </row>
    <row r="13" spans="1:27" ht="18" customHeight="1" thickBot="1" x14ac:dyDescent="0.35">
      <c r="A13" s="34">
        <v>12</v>
      </c>
      <c r="B13" s="70" t="s">
        <v>175</v>
      </c>
      <c r="C13" s="63" t="s">
        <v>146</v>
      </c>
      <c r="D13" s="45">
        <v>5</v>
      </c>
      <c r="E13" s="45">
        <v>4</v>
      </c>
      <c r="F13" s="45">
        <v>4</v>
      </c>
      <c r="G13" s="45">
        <v>4</v>
      </c>
      <c r="H13" s="65">
        <v>17</v>
      </c>
      <c r="I13" s="45">
        <v>4</v>
      </c>
      <c r="J13" s="45">
        <v>4</v>
      </c>
      <c r="K13" s="45">
        <v>3</v>
      </c>
      <c r="L13" s="45">
        <v>3</v>
      </c>
      <c r="M13" s="65">
        <v>14</v>
      </c>
      <c r="N13" s="34">
        <f t="shared" si="0"/>
        <v>17</v>
      </c>
      <c r="O13" s="45">
        <v>12</v>
      </c>
      <c r="P13" s="45">
        <v>6</v>
      </c>
      <c r="Q13" s="45">
        <v>8</v>
      </c>
      <c r="R13" s="45">
        <v>12</v>
      </c>
      <c r="S13" s="45">
        <v>6</v>
      </c>
      <c r="T13" s="45">
        <v>6</v>
      </c>
      <c r="U13" s="66">
        <v>50</v>
      </c>
      <c r="V13" s="34">
        <f t="shared" si="1"/>
        <v>67</v>
      </c>
    </row>
    <row r="14" spans="1:27" ht="18" customHeight="1" thickBot="1" x14ac:dyDescent="0.35">
      <c r="A14" s="34">
        <v>13</v>
      </c>
      <c r="B14" s="70" t="s">
        <v>177</v>
      </c>
      <c r="C14" s="63" t="s">
        <v>147</v>
      </c>
      <c r="D14" s="45">
        <v>4</v>
      </c>
      <c r="E14" s="45">
        <v>3</v>
      </c>
      <c r="F14" s="45">
        <v>4</v>
      </c>
      <c r="G14" s="45">
        <v>4</v>
      </c>
      <c r="H14" s="65">
        <v>15</v>
      </c>
      <c r="I14" s="45">
        <v>4</v>
      </c>
      <c r="J14" s="45">
        <v>4</v>
      </c>
      <c r="K14" s="45">
        <v>5</v>
      </c>
      <c r="L14" s="45">
        <v>5</v>
      </c>
      <c r="M14" s="65">
        <v>18</v>
      </c>
      <c r="N14" s="34">
        <f t="shared" si="0"/>
        <v>18</v>
      </c>
      <c r="O14" s="45">
        <v>14</v>
      </c>
      <c r="P14" s="45">
        <v>8</v>
      </c>
      <c r="Q14" s="45">
        <v>10</v>
      </c>
      <c r="R14" s="45">
        <v>12</v>
      </c>
      <c r="S14" s="45">
        <v>10</v>
      </c>
      <c r="T14" s="45">
        <v>10</v>
      </c>
      <c r="U14" s="66">
        <v>64</v>
      </c>
      <c r="V14" s="34">
        <f t="shared" si="1"/>
        <v>82</v>
      </c>
    </row>
    <row r="15" spans="1:27" ht="18" customHeight="1" x14ac:dyDescent="0.3">
      <c r="A15" s="34">
        <v>14</v>
      </c>
      <c r="B15" s="69" t="s">
        <v>176</v>
      </c>
      <c r="C15" s="63" t="s">
        <v>148</v>
      </c>
      <c r="D15" s="45">
        <v>4</v>
      </c>
      <c r="E15" s="45">
        <v>4</v>
      </c>
      <c r="F15" s="45">
        <v>3</v>
      </c>
      <c r="G15" s="45">
        <v>3</v>
      </c>
      <c r="H15" s="65">
        <v>14</v>
      </c>
      <c r="I15" s="45">
        <v>4</v>
      </c>
      <c r="J15" s="45">
        <v>4</v>
      </c>
      <c r="K15" s="45">
        <v>3</v>
      </c>
      <c r="L15" s="45">
        <v>3</v>
      </c>
      <c r="M15" s="65">
        <v>14</v>
      </c>
      <c r="N15" s="34">
        <f t="shared" si="0"/>
        <v>14</v>
      </c>
      <c r="O15" s="45">
        <v>14</v>
      </c>
      <c r="P15" s="45">
        <v>10</v>
      </c>
      <c r="Q15" s="45">
        <v>8</v>
      </c>
      <c r="R15" s="45">
        <v>6</v>
      </c>
      <c r="S15" s="45">
        <v>10</v>
      </c>
      <c r="T15" s="45">
        <v>6</v>
      </c>
      <c r="U15" s="66">
        <v>54</v>
      </c>
      <c r="V15" s="34">
        <f t="shared" si="1"/>
        <v>68</v>
      </c>
    </row>
    <row r="16" spans="1:27" ht="18" customHeight="1" x14ac:dyDescent="0.3">
      <c r="A16" s="34">
        <v>15</v>
      </c>
      <c r="B16" s="69" t="s">
        <v>178</v>
      </c>
      <c r="C16" s="63" t="s">
        <v>149</v>
      </c>
      <c r="D16" s="45">
        <v>4</v>
      </c>
      <c r="E16" s="45">
        <v>3</v>
      </c>
      <c r="F16" s="45">
        <v>4</v>
      </c>
      <c r="G16" s="45">
        <v>4</v>
      </c>
      <c r="H16" s="65">
        <v>15</v>
      </c>
      <c r="I16" s="45">
        <v>4</v>
      </c>
      <c r="J16" s="45">
        <v>4</v>
      </c>
      <c r="K16" s="45">
        <v>3</v>
      </c>
      <c r="L16" s="45">
        <v>3</v>
      </c>
      <c r="M16" s="65">
        <v>14</v>
      </c>
      <c r="N16" s="34">
        <f t="shared" si="0"/>
        <v>15</v>
      </c>
      <c r="O16" s="45">
        <v>14</v>
      </c>
      <c r="P16" s="45">
        <v>6</v>
      </c>
      <c r="Q16" s="45">
        <v>4</v>
      </c>
      <c r="R16" s="45">
        <v>8</v>
      </c>
      <c r="S16" s="45">
        <v>6</v>
      </c>
      <c r="T16" s="45">
        <v>6</v>
      </c>
      <c r="U16" s="66">
        <v>44</v>
      </c>
      <c r="V16" s="34">
        <f t="shared" si="1"/>
        <v>59</v>
      </c>
      <c r="Y16" s="21"/>
      <c r="Z16" s="21"/>
      <c r="AA16" s="21"/>
    </row>
    <row r="17" spans="1:27" ht="18" customHeight="1" x14ac:dyDescent="0.3">
      <c r="A17" s="34">
        <v>16</v>
      </c>
      <c r="B17" s="69" t="s">
        <v>179</v>
      </c>
      <c r="C17" s="63" t="s">
        <v>150</v>
      </c>
      <c r="D17" s="45">
        <v>3</v>
      </c>
      <c r="E17" s="45">
        <v>3</v>
      </c>
      <c r="F17" s="45">
        <v>3</v>
      </c>
      <c r="G17" s="45">
        <v>0</v>
      </c>
      <c r="H17" s="65">
        <v>9</v>
      </c>
      <c r="I17" s="45">
        <v>2</v>
      </c>
      <c r="J17" s="45">
        <v>0</v>
      </c>
      <c r="K17" s="45">
        <v>4</v>
      </c>
      <c r="L17" s="45">
        <v>2</v>
      </c>
      <c r="M17" s="65">
        <v>8</v>
      </c>
      <c r="N17" s="34">
        <f t="shared" si="0"/>
        <v>9</v>
      </c>
      <c r="O17" s="45">
        <v>12</v>
      </c>
      <c r="P17" s="45">
        <v>6</v>
      </c>
      <c r="Q17" s="45">
        <v>4</v>
      </c>
      <c r="R17" s="45">
        <v>8</v>
      </c>
      <c r="S17" s="45">
        <v>6</v>
      </c>
      <c r="T17" s="45">
        <v>6</v>
      </c>
      <c r="U17" s="66">
        <v>42</v>
      </c>
      <c r="V17" s="34">
        <f t="shared" si="1"/>
        <v>51</v>
      </c>
      <c r="Y17" s="21"/>
      <c r="Z17" s="21"/>
      <c r="AA17" s="21"/>
    </row>
    <row r="18" spans="1:27" ht="18" customHeight="1" thickBot="1" x14ac:dyDescent="0.35">
      <c r="A18" s="34">
        <v>17</v>
      </c>
      <c r="B18" s="70" t="s">
        <v>181</v>
      </c>
      <c r="C18" s="63" t="s">
        <v>151</v>
      </c>
      <c r="D18" s="45">
        <v>5</v>
      </c>
      <c r="E18" s="45">
        <v>3</v>
      </c>
      <c r="F18" s="45">
        <v>4</v>
      </c>
      <c r="G18" s="45">
        <v>3</v>
      </c>
      <c r="H18" s="65">
        <v>15</v>
      </c>
      <c r="I18" s="45">
        <v>4</v>
      </c>
      <c r="J18" s="45">
        <v>4</v>
      </c>
      <c r="K18" s="45">
        <v>4</v>
      </c>
      <c r="L18" s="45">
        <v>4</v>
      </c>
      <c r="M18" s="65">
        <v>16</v>
      </c>
      <c r="N18" s="34">
        <f t="shared" si="0"/>
        <v>16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67" t="s">
        <v>153</v>
      </c>
      <c r="V18" s="34">
        <v>16</v>
      </c>
    </row>
    <row r="19" spans="1:27" ht="18" customHeight="1" thickBot="1" x14ac:dyDescent="0.35">
      <c r="A19" s="68"/>
      <c r="B19" s="70" t="s">
        <v>180</v>
      </c>
      <c r="C19" s="63" t="s">
        <v>152</v>
      </c>
      <c r="D19" s="45">
        <v>2</v>
      </c>
      <c r="E19" s="45">
        <v>0</v>
      </c>
      <c r="F19" s="45">
        <v>4</v>
      </c>
      <c r="G19" s="45">
        <v>2</v>
      </c>
      <c r="H19" s="65">
        <v>8</v>
      </c>
      <c r="I19" s="45">
        <v>0</v>
      </c>
      <c r="J19" s="45">
        <v>0</v>
      </c>
      <c r="K19" s="45">
        <v>0</v>
      </c>
      <c r="L19" s="45">
        <v>0</v>
      </c>
      <c r="M19" s="65">
        <v>0</v>
      </c>
      <c r="N19" s="34">
        <f t="shared" si="0"/>
        <v>8</v>
      </c>
      <c r="O19" s="45">
        <v>12</v>
      </c>
      <c r="P19" s="45">
        <v>6</v>
      </c>
      <c r="Q19" s="45">
        <v>4</v>
      </c>
      <c r="R19" s="45">
        <v>8</v>
      </c>
      <c r="S19" s="45">
        <v>4</v>
      </c>
      <c r="T19" s="45">
        <v>6</v>
      </c>
      <c r="U19" s="66">
        <v>40</v>
      </c>
      <c r="V19" s="34">
        <f>N19+U19</f>
        <v>48</v>
      </c>
    </row>
    <row r="20" spans="1:27" ht="18" customHeight="1" x14ac:dyDescent="0.3">
      <c r="B20" s="16"/>
      <c r="C20" s="17" t="s">
        <v>111</v>
      </c>
      <c r="D20" s="16">
        <f>COUNTIF(D3:D19,"&gt;0")</f>
        <v>17</v>
      </c>
      <c r="E20" s="16">
        <f>COUNTIF(E3:E19,"&gt;0")</f>
        <v>16</v>
      </c>
      <c r="F20" s="16">
        <f>COUNTIF(F3:F19,"&gt;0")</f>
        <v>17</v>
      </c>
      <c r="G20" s="16">
        <f>COUNTIF(G3:G19,"&gt;0")</f>
        <v>16</v>
      </c>
      <c r="H20" s="17"/>
      <c r="I20" s="16">
        <v>16</v>
      </c>
      <c r="J20" s="16">
        <v>14</v>
      </c>
      <c r="K20" s="16">
        <v>16</v>
      </c>
      <c r="L20" s="16">
        <v>16</v>
      </c>
      <c r="M20" s="17"/>
      <c r="N20" s="23"/>
      <c r="O20" s="16">
        <v>16</v>
      </c>
      <c r="P20" s="16">
        <v>14</v>
      </c>
      <c r="Q20" s="16">
        <v>16</v>
      </c>
      <c r="R20" s="16">
        <v>16</v>
      </c>
      <c r="S20" s="16">
        <v>16</v>
      </c>
      <c r="T20" s="16">
        <v>16</v>
      </c>
      <c r="U20" s="23"/>
      <c r="V20" s="24"/>
    </row>
    <row r="21" spans="1:27" ht="18" customHeight="1" x14ac:dyDescent="0.3">
      <c r="B21" s="18"/>
      <c r="C21" s="15" t="s">
        <v>112</v>
      </c>
      <c r="D21" s="19">
        <f>(D20/17)*100</f>
        <v>100</v>
      </c>
      <c r="E21" s="19">
        <f t="shared" ref="E21:L21" si="2">(E20/17)*100</f>
        <v>94.117647058823522</v>
      </c>
      <c r="F21" s="19">
        <f t="shared" si="2"/>
        <v>100</v>
      </c>
      <c r="G21" s="19">
        <f t="shared" si="2"/>
        <v>94.117647058823522</v>
      </c>
      <c r="H21" s="19">
        <f t="shared" si="2"/>
        <v>0</v>
      </c>
      <c r="I21" s="19">
        <f t="shared" si="2"/>
        <v>94.117647058823522</v>
      </c>
      <c r="J21" s="19">
        <f t="shared" si="2"/>
        <v>82.35294117647058</v>
      </c>
      <c r="K21" s="19">
        <f t="shared" si="2"/>
        <v>94.117647058823522</v>
      </c>
      <c r="L21" s="19">
        <f t="shared" si="2"/>
        <v>94.117647058823522</v>
      </c>
      <c r="M21" s="19">
        <f>(M20/17)*100</f>
        <v>0</v>
      </c>
      <c r="N21" s="19">
        <f t="shared" ref="N21" si="3">(N20/17)*100</f>
        <v>0</v>
      </c>
      <c r="O21" s="19">
        <f t="shared" ref="O21" si="4">(O20/17)*100</f>
        <v>94.117647058823522</v>
      </c>
      <c r="P21" s="19">
        <f t="shared" ref="P21" si="5">(P20/17)*100</f>
        <v>82.35294117647058</v>
      </c>
      <c r="Q21" s="19">
        <f t="shared" ref="Q21" si="6">(Q20/17)*100</f>
        <v>94.117647058823522</v>
      </c>
      <c r="R21" s="19">
        <f t="shared" ref="R21" si="7">(R20/17)*100</f>
        <v>94.117647058823522</v>
      </c>
      <c r="S21" s="19">
        <f t="shared" ref="S21" si="8">(S20/17)*100</f>
        <v>94.117647058823522</v>
      </c>
      <c r="T21" s="19">
        <f t="shared" ref="T21" si="9">(T20/17)*100</f>
        <v>94.117647058823522</v>
      </c>
      <c r="U21" s="25"/>
      <c r="V21" s="26"/>
    </row>
    <row r="22" spans="1:27" ht="18" customHeight="1" x14ac:dyDescent="0.3">
      <c r="B22" s="21"/>
      <c r="D22" s="14"/>
      <c r="E22" s="14"/>
      <c r="F22" s="14"/>
      <c r="G22" s="14"/>
      <c r="H22" s="14"/>
    </row>
    <row r="23" spans="1:27" ht="18" customHeight="1" x14ac:dyDescent="0.3">
      <c r="C23" s="27" t="s">
        <v>113</v>
      </c>
      <c r="H23" s="28">
        <f>ROUND(AVERAGE(H3:H19),0)</f>
        <v>15</v>
      </c>
      <c r="M23" s="28">
        <f>ROUND(AVERAGE(M3:M19),0)</f>
        <v>13</v>
      </c>
      <c r="N23" s="29">
        <f>AVERAGE(N3:N19)</f>
        <v>15.294117647058824</v>
      </c>
      <c r="U23" s="27"/>
      <c r="V23" s="72">
        <f>AVERAGE(V3:V19)</f>
        <v>63.882352941176471</v>
      </c>
    </row>
    <row r="24" spans="1:27" ht="18" customHeight="1" x14ac:dyDescent="0.3">
      <c r="C24" s="20" t="s">
        <v>114</v>
      </c>
      <c r="D24" s="27">
        <f>COUNTIF(A3:A19,"&gt;=0")</f>
        <v>16</v>
      </c>
    </row>
    <row r="26" spans="1:27" ht="18" customHeight="1" x14ac:dyDescent="0.3">
      <c r="B26" s="30" t="s">
        <v>134</v>
      </c>
      <c r="C26" s="31"/>
      <c r="D26" s="32">
        <v>3</v>
      </c>
    </row>
    <row r="27" spans="1:27" ht="18" customHeight="1" x14ac:dyDescent="0.3">
      <c r="B27" s="33" t="s">
        <v>98</v>
      </c>
      <c r="C27" s="33" t="s">
        <v>115</v>
      </c>
      <c r="D27" s="33" t="s">
        <v>116</v>
      </c>
      <c r="E27" s="33" t="s">
        <v>117</v>
      </c>
      <c r="F27" s="33" t="s">
        <v>133</v>
      </c>
      <c r="I27" s="68"/>
      <c r="J27" s="68" t="s">
        <v>158</v>
      </c>
      <c r="K27" s="68" t="s">
        <v>159</v>
      </c>
      <c r="L27" s="68" t="s">
        <v>160</v>
      </c>
      <c r="M27" s="68" t="s">
        <v>161</v>
      </c>
    </row>
    <row r="28" spans="1:27" ht="18" customHeight="1" x14ac:dyDescent="0.3">
      <c r="B28" s="34">
        <v>1</v>
      </c>
      <c r="C28" s="34" t="s">
        <v>118</v>
      </c>
      <c r="D28" s="34">
        <v>1</v>
      </c>
      <c r="E28" s="34">
        <f>ROUND(D24*40%,0)</f>
        <v>6</v>
      </c>
      <c r="F28" s="34">
        <f>COUNTIF(N3:N19,"&gt;=15")</f>
        <v>13</v>
      </c>
      <c r="I28" s="68" t="s">
        <v>156</v>
      </c>
      <c r="J28" s="68">
        <v>50</v>
      </c>
      <c r="K28" s="68">
        <v>47.06</v>
      </c>
      <c r="L28" s="68">
        <v>50</v>
      </c>
      <c r="M28" s="68">
        <v>47.06</v>
      </c>
    </row>
    <row r="29" spans="1:27" ht="18" customHeight="1" x14ac:dyDescent="0.3">
      <c r="B29" s="34">
        <v>2</v>
      </c>
      <c r="C29" s="34" t="s">
        <v>119</v>
      </c>
      <c r="D29" s="34">
        <v>2</v>
      </c>
      <c r="E29" s="34">
        <f>ROUND(D24*50%,0)</f>
        <v>8</v>
      </c>
      <c r="F29" s="34">
        <v>13</v>
      </c>
      <c r="I29" s="68" t="s">
        <v>157</v>
      </c>
      <c r="J29" s="68">
        <v>47.06</v>
      </c>
      <c r="K29" s="68">
        <v>41.18</v>
      </c>
      <c r="L29" s="68">
        <v>47.06</v>
      </c>
      <c r="M29" s="68">
        <v>47.06</v>
      </c>
    </row>
    <row r="30" spans="1:27" ht="18" customHeight="1" x14ac:dyDescent="0.3">
      <c r="B30" s="34">
        <v>3</v>
      </c>
      <c r="C30" s="34" t="s">
        <v>120</v>
      </c>
      <c r="D30" s="34">
        <v>3</v>
      </c>
      <c r="E30" s="34">
        <f>ROUND(D24*60%,0)</f>
        <v>10</v>
      </c>
      <c r="F30" s="34">
        <f>COUNTIF(N5:N21,"&gt;=11")</f>
        <v>13</v>
      </c>
    </row>
    <row r="31" spans="1:27" ht="18" customHeight="1" x14ac:dyDescent="0.3">
      <c r="B31" s="71"/>
      <c r="C31" s="71"/>
      <c r="D31" s="71"/>
      <c r="E31" s="71"/>
      <c r="F31" s="71"/>
    </row>
    <row r="32" spans="1:27" ht="18" customHeight="1" x14ac:dyDescent="0.3">
      <c r="B32" s="30" t="s">
        <v>182</v>
      </c>
      <c r="C32" s="31"/>
      <c r="D32" s="32">
        <v>3</v>
      </c>
    </row>
    <row r="33" spans="2:13" ht="18" customHeight="1" x14ac:dyDescent="0.3">
      <c r="B33" s="33" t="s">
        <v>98</v>
      </c>
      <c r="C33" s="33" t="s">
        <v>115</v>
      </c>
      <c r="D33" s="33" t="s">
        <v>116</v>
      </c>
      <c r="E33" s="33" t="s">
        <v>117</v>
      </c>
      <c r="F33" s="33" t="s">
        <v>133</v>
      </c>
    </row>
    <row r="34" spans="2:13" ht="18" customHeight="1" x14ac:dyDescent="0.3">
      <c r="B34" s="34">
        <v>1</v>
      </c>
      <c r="C34" s="34" t="s">
        <v>118</v>
      </c>
      <c r="D34" s="34">
        <v>1</v>
      </c>
      <c r="E34" s="34">
        <f>ROUND(D24*40%,0)</f>
        <v>6</v>
      </c>
      <c r="F34" s="34">
        <f>COUNTIF(V3:V19,"&gt;=63.88")</f>
        <v>10</v>
      </c>
    </row>
    <row r="35" spans="2:13" ht="18" customHeight="1" x14ac:dyDescent="0.3">
      <c r="B35" s="34">
        <v>2</v>
      </c>
      <c r="C35" s="34" t="s">
        <v>119</v>
      </c>
      <c r="D35" s="34">
        <v>2</v>
      </c>
      <c r="E35" s="34">
        <f>ROUND(D24*50%,0)</f>
        <v>8</v>
      </c>
      <c r="F35" s="34">
        <f>COUNTIF(V3:V19,"&gt;=63.88")</f>
        <v>10</v>
      </c>
    </row>
    <row r="36" spans="2:13" ht="18" customHeight="1" x14ac:dyDescent="0.3">
      <c r="B36" s="34">
        <v>3</v>
      </c>
      <c r="C36" s="34" t="s">
        <v>120</v>
      </c>
      <c r="D36" s="34">
        <v>3</v>
      </c>
      <c r="E36" s="34">
        <f>ROUND(D24*60%,0)</f>
        <v>10</v>
      </c>
      <c r="F36" s="34">
        <v>10</v>
      </c>
    </row>
    <row r="38" spans="2:13" ht="18" customHeight="1" x14ac:dyDescent="0.3">
      <c r="B38" s="35" t="s">
        <v>121</v>
      </c>
      <c r="C38" s="36"/>
      <c r="D38" s="37">
        <f>COUNTIF(H3:H19,"&gt;=8")</f>
        <v>17</v>
      </c>
    </row>
    <row r="39" spans="2:13" ht="18" customHeight="1" x14ac:dyDescent="0.3">
      <c r="B39" s="35" t="s">
        <v>122</v>
      </c>
      <c r="C39" s="36"/>
      <c r="D39" s="37">
        <f>COUNTIF(H4:H20,"&gt;=8")</f>
        <v>16</v>
      </c>
    </row>
    <row r="41" spans="2:13" ht="18" customHeight="1" x14ac:dyDescent="0.3">
      <c r="B41" s="61" t="s">
        <v>135</v>
      </c>
      <c r="C41" s="62"/>
      <c r="D41" s="20">
        <v>3</v>
      </c>
    </row>
    <row r="42" spans="2:13" ht="18" customHeight="1" x14ac:dyDescent="0.3">
      <c r="B42" s="35" t="s">
        <v>123</v>
      </c>
      <c r="C42" s="36"/>
      <c r="D42" s="38">
        <f>COUNTIF(N3:N19,"&gt;=8")</f>
        <v>17</v>
      </c>
    </row>
    <row r="43" spans="2:13" ht="18" customHeight="1" x14ac:dyDescent="0.3">
      <c r="B43" s="35" t="s">
        <v>124</v>
      </c>
      <c r="C43" s="36"/>
      <c r="D43" s="38">
        <f>COUNTIF(V3:V19,"&gt;=37.5")</f>
        <v>16</v>
      </c>
      <c r="G43" s="68"/>
      <c r="H43" s="68" t="s">
        <v>158</v>
      </c>
      <c r="I43" s="68" t="s">
        <v>159</v>
      </c>
      <c r="J43" s="68" t="s">
        <v>160</v>
      </c>
      <c r="K43" s="68" t="s">
        <v>161</v>
      </c>
      <c r="L43" s="68" t="s">
        <v>162</v>
      </c>
      <c r="M43" s="68" t="s">
        <v>163</v>
      </c>
    </row>
    <row r="44" spans="2:13" ht="18" customHeight="1" x14ac:dyDescent="0.3">
      <c r="G44" s="68" t="s">
        <v>164</v>
      </c>
      <c r="H44" s="68">
        <v>47.058823529411761</v>
      </c>
      <c r="I44" s="68">
        <v>41.17647058823529</v>
      </c>
      <c r="J44" s="68">
        <v>47.06</v>
      </c>
      <c r="K44" s="68">
        <v>47.06</v>
      </c>
      <c r="L44" s="68">
        <v>47.06</v>
      </c>
      <c r="M44" s="68">
        <v>47.058823529411761</v>
      </c>
    </row>
    <row r="46" spans="2:13" ht="18" customHeight="1" x14ac:dyDescent="0.3">
      <c r="B46" s="39" t="s">
        <v>183</v>
      </c>
      <c r="C46" s="40"/>
      <c r="D46" s="84">
        <f>D41</f>
        <v>3</v>
      </c>
      <c r="E46" s="85"/>
    </row>
    <row r="47" spans="2:13" ht="18" customHeight="1" x14ac:dyDescent="0.3">
      <c r="B47" s="41" t="s">
        <v>125</v>
      </c>
      <c r="C47" s="42"/>
      <c r="D47" s="88" t="str">
        <f>IF(D46=D26,"CO ATTAINED","CO NOT ATTAINED")</f>
        <v>CO ATTAINED</v>
      </c>
      <c r="E47" s="89"/>
    </row>
  </sheetData>
  <sortState ref="A2:A43">
    <sortCondition ref="A2"/>
  </sortState>
  <mergeCells count="12">
    <mergeCell ref="D47:E47"/>
    <mergeCell ref="B1:B2"/>
    <mergeCell ref="C1:C2"/>
    <mergeCell ref="D1:G1"/>
    <mergeCell ref="H1:H2"/>
    <mergeCell ref="N1:N2"/>
    <mergeCell ref="U1:U2"/>
    <mergeCell ref="V1:V2"/>
    <mergeCell ref="D46:E46"/>
    <mergeCell ref="I1:L1"/>
    <mergeCell ref="M1:M2"/>
    <mergeCell ref="O1:T1"/>
  </mergeCells>
  <conditionalFormatting sqref="D3:G19 I3:L19">
    <cfRule type="cellIs" dxfId="5" priority="4" operator="equal">
      <formula>0</formula>
    </cfRule>
  </conditionalFormatting>
  <conditionalFormatting sqref="H3:H19">
    <cfRule type="cellIs" dxfId="4" priority="3" operator="equal">
      <formula>0</formula>
    </cfRule>
  </conditionalFormatting>
  <conditionalFormatting sqref="M3:M18">
    <cfRule type="cellIs" dxfId="3" priority="2" operator="equal">
      <formula>0</formula>
    </cfRule>
  </conditionalFormatting>
  <conditionalFormatting sqref="O3:T19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s="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S6" sqref="S6"/>
    </sheetView>
  </sheetViews>
  <sheetFormatPr defaultRowHeight="14.4" x14ac:dyDescent="0.3"/>
  <cols>
    <col min="1" max="1" width="7.6640625" style="1" customWidth="1"/>
    <col min="2" max="2" width="37.44140625" bestFit="1" customWidth="1"/>
    <col min="3" max="3" width="6.6640625" style="1" hidden="1" customWidth="1"/>
    <col min="4" max="11" width="6.5546875" style="1" hidden="1" customWidth="1"/>
    <col min="12" max="12" width="7" hidden="1" customWidth="1"/>
    <col min="13" max="13" width="11" style="9" customWidth="1"/>
    <col min="14" max="14" width="10.44140625" customWidth="1"/>
  </cols>
  <sheetData>
    <row r="1" spans="1:14" ht="20.399999999999999" customHeight="1" x14ac:dyDescent="0.3">
      <c r="A1" s="5"/>
      <c r="B1" s="11" t="s">
        <v>43</v>
      </c>
      <c r="C1" s="5" t="s">
        <v>87</v>
      </c>
      <c r="D1" s="5" t="s">
        <v>88</v>
      </c>
      <c r="E1" s="5" t="s">
        <v>89</v>
      </c>
      <c r="F1" s="5" t="s">
        <v>90</v>
      </c>
      <c r="G1" s="5" t="s">
        <v>91</v>
      </c>
      <c r="H1" s="5" t="s">
        <v>92</v>
      </c>
      <c r="I1" s="5" t="s">
        <v>93</v>
      </c>
      <c r="J1" s="5" t="s">
        <v>94</v>
      </c>
      <c r="K1" s="5" t="s">
        <v>95</v>
      </c>
      <c r="L1" s="5" t="s">
        <v>96</v>
      </c>
      <c r="M1" s="92" t="s">
        <v>44</v>
      </c>
      <c r="N1" s="91" t="s">
        <v>45</v>
      </c>
    </row>
    <row r="2" spans="1:14" ht="20.399999999999999" customHeight="1" x14ac:dyDescent="0.3">
      <c r="A2" s="5"/>
      <c r="B2" s="11" t="s">
        <v>3</v>
      </c>
      <c r="C2" s="4">
        <v>45169</v>
      </c>
      <c r="D2" s="4">
        <v>45176</v>
      </c>
      <c r="E2" s="4">
        <v>45183</v>
      </c>
      <c r="F2" s="4">
        <v>45190</v>
      </c>
      <c r="G2" s="4">
        <v>45197</v>
      </c>
      <c r="H2" s="4">
        <v>45204</v>
      </c>
      <c r="I2" s="4">
        <v>45211</v>
      </c>
      <c r="J2" s="4">
        <v>45218</v>
      </c>
      <c r="K2" s="4">
        <v>45225</v>
      </c>
      <c r="L2" s="4">
        <v>45232</v>
      </c>
      <c r="M2" s="93"/>
      <c r="N2" s="91"/>
    </row>
    <row r="3" spans="1:14" ht="20.399999999999999" customHeight="1" x14ac:dyDescent="0.3">
      <c r="A3" s="5"/>
      <c r="B3" s="11" t="s">
        <v>2</v>
      </c>
      <c r="C3" s="5">
        <v>2</v>
      </c>
      <c r="D3" s="5">
        <v>2</v>
      </c>
      <c r="E3" s="5">
        <v>0</v>
      </c>
      <c r="F3" s="43" t="s">
        <v>128</v>
      </c>
      <c r="G3" s="43" t="s">
        <v>128</v>
      </c>
      <c r="H3" s="43" t="s">
        <v>131</v>
      </c>
      <c r="I3" s="5"/>
      <c r="J3" s="5"/>
      <c r="K3" s="5"/>
      <c r="L3" s="5"/>
      <c r="M3" s="8">
        <f>SUM(C3:L3)</f>
        <v>4</v>
      </c>
      <c r="N3" s="91"/>
    </row>
    <row r="4" spans="1:14" ht="20.399999999999999" customHeight="1" x14ac:dyDescent="0.3">
      <c r="A4" s="12" t="s">
        <v>0</v>
      </c>
      <c r="B4" s="13" t="s">
        <v>1</v>
      </c>
      <c r="C4" s="5"/>
      <c r="D4" s="5"/>
      <c r="E4" s="5"/>
      <c r="F4" s="5"/>
      <c r="G4" s="5"/>
      <c r="H4" s="5"/>
      <c r="I4" s="5"/>
      <c r="J4" s="5"/>
      <c r="K4" s="5"/>
      <c r="L4" s="6"/>
      <c r="M4" s="8" t="s">
        <v>46</v>
      </c>
      <c r="N4" s="91"/>
    </row>
    <row r="5" spans="1:14" ht="18" customHeight="1" x14ac:dyDescent="0.3">
      <c r="A5" s="10">
        <v>1</v>
      </c>
      <c r="B5" s="44" t="s">
        <v>47</v>
      </c>
      <c r="C5" s="7">
        <v>2</v>
      </c>
      <c r="D5" s="7">
        <v>2</v>
      </c>
      <c r="E5" s="7">
        <v>0</v>
      </c>
      <c r="F5" s="7"/>
      <c r="G5" s="7"/>
      <c r="H5" s="7"/>
      <c r="I5" s="7"/>
      <c r="J5" s="7"/>
      <c r="K5" s="7"/>
      <c r="L5" s="7"/>
      <c r="M5" s="7">
        <f>SUM(C5:L5)</f>
        <v>4</v>
      </c>
      <c r="N5" s="7">
        <f>ROUND((M5/$M$3)*100,0)</f>
        <v>100</v>
      </c>
    </row>
    <row r="6" spans="1:14" ht="18" customHeight="1" x14ac:dyDescent="0.3">
      <c r="A6" s="10">
        <v>2</v>
      </c>
      <c r="B6" s="44" t="s">
        <v>48</v>
      </c>
      <c r="C6" s="7">
        <v>2</v>
      </c>
      <c r="D6" s="7">
        <v>0</v>
      </c>
      <c r="E6" s="7">
        <v>0</v>
      </c>
      <c r="F6" s="7"/>
      <c r="G6" s="7"/>
      <c r="H6" s="7"/>
      <c r="I6" s="7"/>
      <c r="J6" s="7"/>
      <c r="K6" s="7"/>
      <c r="L6" s="7"/>
      <c r="M6" s="7">
        <f t="shared" ref="M6:M38" si="0">SUM(C6:L6)</f>
        <v>2</v>
      </c>
      <c r="N6" s="7">
        <f t="shared" ref="N6:N44" si="1">ROUND((M6/$M$3)*100,0)</f>
        <v>50</v>
      </c>
    </row>
    <row r="7" spans="1:14" ht="18" customHeight="1" x14ac:dyDescent="0.3">
      <c r="A7" s="10">
        <v>3</v>
      </c>
      <c r="B7" s="44" t="s">
        <v>49</v>
      </c>
      <c r="C7" s="7">
        <v>0</v>
      </c>
      <c r="D7" s="7">
        <v>2</v>
      </c>
      <c r="E7" s="7">
        <v>0</v>
      </c>
      <c r="F7" s="7"/>
      <c r="G7" s="7"/>
      <c r="H7" s="7"/>
      <c r="I7" s="7"/>
      <c r="J7" s="7"/>
      <c r="K7" s="7"/>
      <c r="L7" s="7"/>
      <c r="M7" s="7">
        <f t="shared" si="0"/>
        <v>2</v>
      </c>
      <c r="N7" s="7">
        <f t="shared" si="1"/>
        <v>50</v>
      </c>
    </row>
    <row r="8" spans="1:14" ht="18" customHeight="1" x14ac:dyDescent="0.3">
      <c r="A8" s="10">
        <v>4</v>
      </c>
      <c r="B8" s="44" t="s">
        <v>50</v>
      </c>
      <c r="C8" s="7">
        <v>2</v>
      </c>
      <c r="D8" s="7">
        <v>2</v>
      </c>
      <c r="E8" s="7">
        <v>0</v>
      </c>
      <c r="F8" s="7"/>
      <c r="G8" s="7"/>
      <c r="H8" s="7"/>
      <c r="I8" s="7"/>
      <c r="J8" s="7"/>
      <c r="K8" s="7"/>
      <c r="L8" s="7"/>
      <c r="M8" s="7">
        <f t="shared" si="0"/>
        <v>4</v>
      </c>
      <c r="N8" s="7">
        <f t="shared" si="1"/>
        <v>100</v>
      </c>
    </row>
    <row r="9" spans="1:14" ht="18" customHeight="1" x14ac:dyDescent="0.3">
      <c r="A9" s="10">
        <v>5</v>
      </c>
      <c r="B9" s="44" t="s">
        <v>51</v>
      </c>
      <c r="C9" s="7">
        <v>2</v>
      </c>
      <c r="D9" s="7">
        <v>2</v>
      </c>
      <c r="E9" s="7">
        <v>0</v>
      </c>
      <c r="F9" s="7"/>
      <c r="G9" s="7"/>
      <c r="H9" s="7"/>
      <c r="I9" s="7"/>
      <c r="J9" s="7"/>
      <c r="K9" s="7"/>
      <c r="L9" s="7"/>
      <c r="M9" s="7">
        <f t="shared" si="0"/>
        <v>4</v>
      </c>
      <c r="N9" s="7">
        <f t="shared" si="1"/>
        <v>100</v>
      </c>
    </row>
    <row r="10" spans="1:14" ht="18" customHeight="1" x14ac:dyDescent="0.3">
      <c r="A10" s="10">
        <v>6</v>
      </c>
      <c r="B10" s="44" t="s">
        <v>52</v>
      </c>
      <c r="C10" s="7">
        <v>2</v>
      </c>
      <c r="D10" s="7">
        <v>2</v>
      </c>
      <c r="E10" s="7">
        <v>0</v>
      </c>
      <c r="F10" s="7"/>
      <c r="G10" s="7"/>
      <c r="H10" s="7"/>
      <c r="I10" s="7"/>
      <c r="J10" s="7"/>
      <c r="K10" s="7"/>
      <c r="L10" s="7"/>
      <c r="M10" s="7">
        <f t="shared" si="0"/>
        <v>4</v>
      </c>
      <c r="N10" s="7">
        <f t="shared" si="1"/>
        <v>100</v>
      </c>
    </row>
    <row r="11" spans="1:14" ht="18" customHeight="1" x14ac:dyDescent="0.3">
      <c r="A11" s="10">
        <v>7</v>
      </c>
      <c r="B11" s="44" t="s">
        <v>53</v>
      </c>
      <c r="C11" s="7">
        <v>2</v>
      </c>
      <c r="D11" s="7">
        <v>2</v>
      </c>
      <c r="E11" s="7">
        <v>0</v>
      </c>
      <c r="F11" s="7"/>
      <c r="G11" s="7"/>
      <c r="H11" s="7"/>
      <c r="I11" s="7"/>
      <c r="J11" s="7"/>
      <c r="K11" s="7"/>
      <c r="L11" s="7"/>
      <c r="M11" s="7">
        <f t="shared" si="0"/>
        <v>4</v>
      </c>
      <c r="N11" s="7">
        <f t="shared" si="1"/>
        <v>100</v>
      </c>
    </row>
    <row r="12" spans="1:14" ht="18" customHeight="1" x14ac:dyDescent="0.3">
      <c r="A12" s="10">
        <v>8</v>
      </c>
      <c r="B12" s="44" t="s">
        <v>54</v>
      </c>
      <c r="C12" s="7">
        <v>2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>
        <f t="shared" si="0"/>
        <v>2</v>
      </c>
      <c r="N12" s="7">
        <f t="shared" si="1"/>
        <v>50</v>
      </c>
    </row>
    <row r="13" spans="1:14" ht="18" customHeight="1" x14ac:dyDescent="0.3">
      <c r="A13" s="10">
        <v>9</v>
      </c>
      <c r="B13" s="44" t="s">
        <v>55</v>
      </c>
      <c r="C13" s="7">
        <v>2</v>
      </c>
      <c r="D13" s="7">
        <v>2</v>
      </c>
      <c r="E13" s="7">
        <v>0</v>
      </c>
      <c r="F13" s="7"/>
      <c r="G13" s="7"/>
      <c r="H13" s="7"/>
      <c r="I13" s="7"/>
      <c r="J13" s="7"/>
      <c r="K13" s="7"/>
      <c r="L13" s="7"/>
      <c r="M13" s="7">
        <f t="shared" si="0"/>
        <v>4</v>
      </c>
      <c r="N13" s="7">
        <f t="shared" si="1"/>
        <v>100</v>
      </c>
    </row>
    <row r="14" spans="1:14" ht="18" customHeight="1" x14ac:dyDescent="0.3">
      <c r="A14" s="10">
        <v>10</v>
      </c>
      <c r="B14" s="44" t="s">
        <v>56</v>
      </c>
      <c r="C14" s="7">
        <v>2</v>
      </c>
      <c r="D14" s="7">
        <v>0</v>
      </c>
      <c r="E14" s="7">
        <v>0</v>
      </c>
      <c r="F14" s="7"/>
      <c r="G14" s="7"/>
      <c r="H14" s="7"/>
      <c r="I14" s="7"/>
      <c r="J14" s="7"/>
      <c r="K14" s="7"/>
      <c r="L14" s="7"/>
      <c r="M14" s="7">
        <f t="shared" si="0"/>
        <v>2</v>
      </c>
      <c r="N14" s="7">
        <f t="shared" si="1"/>
        <v>50</v>
      </c>
    </row>
    <row r="15" spans="1:14" ht="18" customHeight="1" x14ac:dyDescent="0.3">
      <c r="A15" s="10">
        <v>11</v>
      </c>
      <c r="B15" s="44" t="s">
        <v>57</v>
      </c>
      <c r="C15" s="7">
        <v>2</v>
      </c>
      <c r="D15" s="7">
        <v>2</v>
      </c>
      <c r="E15" s="7">
        <v>0</v>
      </c>
      <c r="F15" s="7"/>
      <c r="G15" s="7"/>
      <c r="H15" s="7"/>
      <c r="I15" s="7"/>
      <c r="J15" s="7"/>
      <c r="K15" s="7"/>
      <c r="L15" s="7"/>
      <c r="M15" s="7">
        <f t="shared" si="0"/>
        <v>4</v>
      </c>
      <c r="N15" s="7">
        <f t="shared" si="1"/>
        <v>100</v>
      </c>
    </row>
    <row r="16" spans="1:14" ht="18" customHeight="1" x14ac:dyDescent="0.3">
      <c r="A16" s="10">
        <v>12</v>
      </c>
      <c r="B16" s="44" t="s">
        <v>58</v>
      </c>
      <c r="C16" s="7">
        <v>2</v>
      </c>
      <c r="D16" s="7">
        <v>2</v>
      </c>
      <c r="E16" s="7">
        <v>0</v>
      </c>
      <c r="F16" s="7"/>
      <c r="G16" s="7"/>
      <c r="H16" s="7"/>
      <c r="I16" s="7"/>
      <c r="J16" s="7"/>
      <c r="K16" s="7"/>
      <c r="L16" s="7"/>
      <c r="M16" s="7">
        <f t="shared" si="0"/>
        <v>4</v>
      </c>
      <c r="N16" s="7">
        <f t="shared" si="1"/>
        <v>100</v>
      </c>
    </row>
    <row r="17" spans="1:14" ht="18" customHeight="1" x14ac:dyDescent="0.3">
      <c r="A17" s="10">
        <v>13</v>
      </c>
      <c r="B17" s="44" t="s">
        <v>59</v>
      </c>
      <c r="C17" s="7">
        <v>2</v>
      </c>
      <c r="D17" s="7">
        <v>2</v>
      </c>
      <c r="E17" s="7">
        <v>0</v>
      </c>
      <c r="F17" s="7"/>
      <c r="G17" s="7"/>
      <c r="H17" s="7"/>
      <c r="I17" s="7"/>
      <c r="J17" s="7"/>
      <c r="K17" s="7"/>
      <c r="L17" s="7"/>
      <c r="M17" s="7">
        <f t="shared" si="0"/>
        <v>4</v>
      </c>
      <c r="N17" s="7">
        <f t="shared" si="1"/>
        <v>100</v>
      </c>
    </row>
    <row r="18" spans="1:14" ht="18" customHeight="1" x14ac:dyDescent="0.3">
      <c r="A18" s="10">
        <v>14</v>
      </c>
      <c r="B18" s="44" t="s">
        <v>60</v>
      </c>
      <c r="C18" s="7">
        <v>2</v>
      </c>
      <c r="D18" s="7">
        <v>0</v>
      </c>
      <c r="E18" s="7">
        <v>0</v>
      </c>
      <c r="F18" s="7"/>
      <c r="G18" s="7"/>
      <c r="H18" s="7"/>
      <c r="I18" s="7"/>
      <c r="J18" s="7"/>
      <c r="K18" s="7"/>
      <c r="L18" s="7"/>
      <c r="M18" s="7">
        <f t="shared" si="0"/>
        <v>2</v>
      </c>
      <c r="N18" s="7">
        <f t="shared" si="1"/>
        <v>50</v>
      </c>
    </row>
    <row r="19" spans="1:14" ht="18" customHeight="1" x14ac:dyDescent="0.3">
      <c r="A19" s="10">
        <v>15</v>
      </c>
      <c r="B19" s="44" t="s">
        <v>61</v>
      </c>
      <c r="C19" s="7">
        <v>2</v>
      </c>
      <c r="D19" s="7">
        <v>2</v>
      </c>
      <c r="E19" s="7">
        <v>0</v>
      </c>
      <c r="F19" s="7"/>
      <c r="G19" s="7"/>
      <c r="H19" s="7"/>
      <c r="I19" s="7"/>
      <c r="J19" s="7"/>
      <c r="K19" s="7"/>
      <c r="L19" s="7"/>
      <c r="M19" s="7">
        <f t="shared" si="0"/>
        <v>4</v>
      </c>
      <c r="N19" s="7">
        <f t="shared" si="1"/>
        <v>100</v>
      </c>
    </row>
    <row r="20" spans="1:14" ht="18" customHeight="1" x14ac:dyDescent="0.3">
      <c r="A20" s="10">
        <v>16</v>
      </c>
      <c r="B20" s="44" t="s">
        <v>62</v>
      </c>
      <c r="C20" s="7">
        <v>2</v>
      </c>
      <c r="D20" s="7">
        <v>2</v>
      </c>
      <c r="E20" s="7">
        <v>0</v>
      </c>
      <c r="F20" s="7"/>
      <c r="G20" s="7"/>
      <c r="H20" s="7"/>
      <c r="I20" s="7"/>
      <c r="J20" s="7"/>
      <c r="K20" s="7"/>
      <c r="L20" s="7"/>
      <c r="M20" s="7">
        <f t="shared" si="0"/>
        <v>4</v>
      </c>
      <c r="N20" s="7">
        <f t="shared" si="1"/>
        <v>100</v>
      </c>
    </row>
    <row r="21" spans="1:14" ht="18" customHeight="1" x14ac:dyDescent="0.3">
      <c r="A21" s="10">
        <v>17</v>
      </c>
      <c r="B21" s="44" t="s">
        <v>63</v>
      </c>
      <c r="C21" s="7">
        <v>0</v>
      </c>
      <c r="D21" s="7">
        <v>2</v>
      </c>
      <c r="E21" s="7">
        <v>0</v>
      </c>
      <c r="F21" s="7"/>
      <c r="G21" s="7"/>
      <c r="H21" s="7"/>
      <c r="I21" s="7"/>
      <c r="J21" s="7"/>
      <c r="K21" s="7"/>
      <c r="L21" s="7"/>
      <c r="M21" s="7">
        <f t="shared" si="0"/>
        <v>2</v>
      </c>
      <c r="N21" s="7">
        <f t="shared" si="1"/>
        <v>50</v>
      </c>
    </row>
    <row r="22" spans="1:14" ht="18" customHeight="1" x14ac:dyDescent="0.3">
      <c r="A22" s="10">
        <v>18</v>
      </c>
      <c r="B22" s="44" t="s">
        <v>64</v>
      </c>
      <c r="C22" s="7">
        <v>2</v>
      </c>
      <c r="D22" s="7">
        <v>2</v>
      </c>
      <c r="E22" s="7">
        <v>0</v>
      </c>
      <c r="F22" s="7"/>
      <c r="G22" s="7"/>
      <c r="H22" s="7"/>
      <c r="I22" s="7"/>
      <c r="J22" s="7"/>
      <c r="K22" s="7"/>
      <c r="L22" s="7"/>
      <c r="M22" s="7">
        <f t="shared" si="0"/>
        <v>4</v>
      </c>
      <c r="N22" s="7">
        <f t="shared" si="1"/>
        <v>100</v>
      </c>
    </row>
    <row r="23" spans="1:14" ht="18" customHeight="1" x14ac:dyDescent="0.3">
      <c r="A23" s="10">
        <v>19</v>
      </c>
      <c r="B23" s="44" t="s">
        <v>65</v>
      </c>
      <c r="C23" s="7">
        <v>2</v>
      </c>
      <c r="D23" s="7">
        <v>2</v>
      </c>
      <c r="E23" s="7">
        <v>0</v>
      </c>
      <c r="F23" s="7"/>
      <c r="G23" s="7"/>
      <c r="H23" s="7"/>
      <c r="I23" s="7"/>
      <c r="J23" s="7"/>
      <c r="K23" s="7"/>
      <c r="L23" s="7"/>
      <c r="M23" s="7">
        <f t="shared" si="0"/>
        <v>4</v>
      </c>
      <c r="N23" s="7">
        <f t="shared" si="1"/>
        <v>100</v>
      </c>
    </row>
    <row r="24" spans="1:14" ht="18" customHeight="1" x14ac:dyDescent="0.3">
      <c r="A24" s="10">
        <v>20</v>
      </c>
      <c r="B24" s="44" t="s">
        <v>66</v>
      </c>
      <c r="C24" s="7">
        <v>0</v>
      </c>
      <c r="D24" s="7">
        <v>2</v>
      </c>
      <c r="E24" s="7">
        <v>0</v>
      </c>
      <c r="F24" s="7"/>
      <c r="G24" s="7"/>
      <c r="H24" s="7"/>
      <c r="I24" s="7"/>
      <c r="J24" s="7"/>
      <c r="K24" s="7"/>
      <c r="L24" s="7"/>
      <c r="M24" s="7">
        <f t="shared" si="0"/>
        <v>2</v>
      </c>
      <c r="N24" s="7">
        <f t="shared" si="1"/>
        <v>50</v>
      </c>
    </row>
    <row r="25" spans="1:14" ht="18" customHeight="1" x14ac:dyDescent="0.3">
      <c r="A25" s="10">
        <v>21</v>
      </c>
      <c r="B25" s="44" t="s">
        <v>67</v>
      </c>
      <c r="C25" s="7">
        <v>2</v>
      </c>
      <c r="D25" s="7">
        <v>2</v>
      </c>
      <c r="E25" s="7">
        <v>0</v>
      </c>
      <c r="F25" s="7"/>
      <c r="G25" s="7"/>
      <c r="H25" s="7"/>
      <c r="I25" s="7"/>
      <c r="J25" s="7"/>
      <c r="K25" s="7"/>
      <c r="L25" s="7"/>
      <c r="M25" s="7">
        <f t="shared" si="0"/>
        <v>4</v>
      </c>
      <c r="N25" s="7">
        <f t="shared" si="1"/>
        <v>100</v>
      </c>
    </row>
    <row r="26" spans="1:14" ht="18" customHeight="1" x14ac:dyDescent="0.3">
      <c r="A26" s="10">
        <v>22</v>
      </c>
      <c r="B26" s="44" t="s">
        <v>68</v>
      </c>
      <c r="C26" s="7">
        <v>2</v>
      </c>
      <c r="D26" s="7">
        <v>2</v>
      </c>
      <c r="E26" s="7">
        <v>0</v>
      </c>
      <c r="F26" s="7"/>
      <c r="G26" s="7"/>
      <c r="H26" s="7"/>
      <c r="I26" s="7"/>
      <c r="J26" s="7"/>
      <c r="K26" s="7"/>
      <c r="L26" s="7"/>
      <c r="M26" s="7">
        <f t="shared" si="0"/>
        <v>4</v>
      </c>
      <c r="N26" s="7">
        <f t="shared" si="1"/>
        <v>100</v>
      </c>
    </row>
    <row r="27" spans="1:14" ht="18" customHeight="1" x14ac:dyDescent="0.3">
      <c r="A27" s="10">
        <v>23</v>
      </c>
      <c r="B27" s="44" t="s">
        <v>69</v>
      </c>
      <c r="C27" s="7">
        <v>2</v>
      </c>
      <c r="D27" s="7">
        <v>2</v>
      </c>
      <c r="E27" s="7">
        <v>0</v>
      </c>
      <c r="F27" s="7"/>
      <c r="G27" s="7"/>
      <c r="H27" s="7"/>
      <c r="I27" s="7"/>
      <c r="J27" s="7"/>
      <c r="K27" s="7"/>
      <c r="L27" s="7"/>
      <c r="M27" s="7">
        <f t="shared" si="0"/>
        <v>4</v>
      </c>
      <c r="N27" s="7">
        <f t="shared" si="1"/>
        <v>100</v>
      </c>
    </row>
    <row r="28" spans="1:14" ht="18" customHeight="1" x14ac:dyDescent="0.3">
      <c r="A28" s="10">
        <v>24</v>
      </c>
      <c r="B28" s="44" t="s">
        <v>70</v>
      </c>
      <c r="C28" s="7">
        <v>2</v>
      </c>
      <c r="D28" s="7">
        <v>2</v>
      </c>
      <c r="E28" s="7">
        <v>0</v>
      </c>
      <c r="F28" s="7"/>
      <c r="G28" s="7"/>
      <c r="H28" s="7"/>
      <c r="I28" s="7"/>
      <c r="J28" s="7"/>
      <c r="K28" s="7"/>
      <c r="L28" s="7"/>
      <c r="M28" s="7">
        <f t="shared" si="0"/>
        <v>4</v>
      </c>
      <c r="N28" s="7">
        <f t="shared" si="1"/>
        <v>100</v>
      </c>
    </row>
    <row r="29" spans="1:14" ht="18" customHeight="1" x14ac:dyDescent="0.3">
      <c r="A29" s="10">
        <v>25</v>
      </c>
      <c r="B29" s="44" t="s">
        <v>71</v>
      </c>
      <c r="C29" s="7">
        <v>2</v>
      </c>
      <c r="D29" s="7">
        <v>2</v>
      </c>
      <c r="E29" s="7">
        <v>0</v>
      </c>
      <c r="F29" s="7"/>
      <c r="G29" s="7"/>
      <c r="H29" s="7"/>
      <c r="I29" s="7"/>
      <c r="J29" s="7"/>
      <c r="K29" s="7"/>
      <c r="L29" s="7"/>
      <c r="M29" s="7">
        <f t="shared" si="0"/>
        <v>4</v>
      </c>
      <c r="N29" s="7">
        <f t="shared" si="1"/>
        <v>100</v>
      </c>
    </row>
    <row r="30" spans="1:14" ht="18" customHeight="1" x14ac:dyDescent="0.3">
      <c r="A30" s="10">
        <v>26</v>
      </c>
      <c r="B30" s="44" t="s">
        <v>72</v>
      </c>
      <c r="C30" s="7">
        <v>2</v>
      </c>
      <c r="D30" s="7">
        <v>2</v>
      </c>
      <c r="E30" s="7">
        <v>0</v>
      </c>
      <c r="F30" s="7"/>
      <c r="G30" s="7"/>
      <c r="H30" s="7"/>
      <c r="I30" s="7"/>
      <c r="J30" s="7"/>
      <c r="K30" s="7"/>
      <c r="L30" s="7"/>
      <c r="M30" s="7">
        <f t="shared" si="0"/>
        <v>4</v>
      </c>
      <c r="N30" s="7">
        <f t="shared" si="1"/>
        <v>100</v>
      </c>
    </row>
    <row r="31" spans="1:14" ht="18" customHeight="1" x14ac:dyDescent="0.3">
      <c r="A31" s="10">
        <v>27</v>
      </c>
      <c r="B31" s="44" t="s">
        <v>73</v>
      </c>
      <c r="C31" s="7">
        <v>2</v>
      </c>
      <c r="D31" s="7">
        <v>2</v>
      </c>
      <c r="E31" s="7">
        <v>0</v>
      </c>
      <c r="F31" s="7"/>
      <c r="G31" s="7"/>
      <c r="H31" s="7"/>
      <c r="I31" s="7"/>
      <c r="J31" s="7"/>
      <c r="K31" s="7"/>
      <c r="L31" s="7"/>
      <c r="M31" s="7">
        <f t="shared" si="0"/>
        <v>4</v>
      </c>
      <c r="N31" s="7">
        <f t="shared" si="1"/>
        <v>100</v>
      </c>
    </row>
    <row r="32" spans="1:14" ht="18" customHeight="1" x14ac:dyDescent="0.3">
      <c r="A32" s="10">
        <v>28</v>
      </c>
      <c r="B32" s="44" t="s">
        <v>74</v>
      </c>
      <c r="C32" s="7">
        <v>2</v>
      </c>
      <c r="D32" s="7">
        <v>2</v>
      </c>
      <c r="E32" s="7">
        <v>0</v>
      </c>
      <c r="F32" s="7"/>
      <c r="G32" s="7"/>
      <c r="H32" s="7"/>
      <c r="I32" s="7"/>
      <c r="J32" s="7"/>
      <c r="K32" s="7"/>
      <c r="L32" s="7"/>
      <c r="M32" s="7">
        <f t="shared" si="0"/>
        <v>4</v>
      </c>
      <c r="N32" s="7">
        <f t="shared" si="1"/>
        <v>100</v>
      </c>
    </row>
    <row r="33" spans="1:14" ht="18" customHeight="1" x14ac:dyDescent="0.3">
      <c r="A33" s="10">
        <v>29</v>
      </c>
      <c r="B33" s="44" t="s">
        <v>75</v>
      </c>
      <c r="C33" s="7">
        <v>2</v>
      </c>
      <c r="D33" s="7">
        <v>0</v>
      </c>
      <c r="E33" s="7">
        <v>0</v>
      </c>
      <c r="F33" s="7"/>
      <c r="G33" s="7"/>
      <c r="H33" s="7"/>
      <c r="I33" s="7"/>
      <c r="J33" s="7"/>
      <c r="K33" s="7"/>
      <c r="L33" s="7"/>
      <c r="M33" s="7">
        <f t="shared" si="0"/>
        <v>2</v>
      </c>
      <c r="N33" s="7">
        <f t="shared" si="1"/>
        <v>50</v>
      </c>
    </row>
    <row r="34" spans="1:14" ht="18" customHeight="1" x14ac:dyDescent="0.3">
      <c r="A34" s="10">
        <v>30</v>
      </c>
      <c r="B34" s="44" t="s">
        <v>76</v>
      </c>
      <c r="C34" s="7">
        <v>2</v>
      </c>
      <c r="D34" s="7">
        <v>2</v>
      </c>
      <c r="E34" s="7">
        <v>0</v>
      </c>
      <c r="F34" s="7"/>
      <c r="G34" s="7"/>
      <c r="H34" s="7"/>
      <c r="I34" s="7"/>
      <c r="J34" s="7"/>
      <c r="K34" s="7"/>
      <c r="L34" s="7"/>
      <c r="M34" s="7">
        <f t="shared" si="0"/>
        <v>4</v>
      </c>
      <c r="N34" s="7">
        <f t="shared" si="1"/>
        <v>100</v>
      </c>
    </row>
    <row r="35" spans="1:14" ht="18" customHeight="1" x14ac:dyDescent="0.3">
      <c r="A35" s="10">
        <v>31</v>
      </c>
      <c r="B35" s="44" t="s">
        <v>77</v>
      </c>
      <c r="C35" s="7">
        <v>2</v>
      </c>
      <c r="D35" s="7">
        <v>0</v>
      </c>
      <c r="E35" s="7">
        <v>0</v>
      </c>
      <c r="F35" s="7"/>
      <c r="G35" s="7"/>
      <c r="H35" s="7"/>
      <c r="I35" s="7"/>
      <c r="J35" s="7"/>
      <c r="K35" s="7"/>
      <c r="L35" s="7"/>
      <c r="M35" s="7">
        <f t="shared" si="0"/>
        <v>2</v>
      </c>
      <c r="N35" s="7">
        <f t="shared" si="1"/>
        <v>50</v>
      </c>
    </row>
    <row r="36" spans="1:14" ht="18" customHeight="1" x14ac:dyDescent="0.3">
      <c r="A36" s="10">
        <v>32</v>
      </c>
      <c r="B36" s="44" t="s">
        <v>78</v>
      </c>
      <c r="C36" s="7">
        <v>2</v>
      </c>
      <c r="D36" s="7">
        <v>2</v>
      </c>
      <c r="E36" s="7">
        <v>0</v>
      </c>
      <c r="F36" s="7"/>
      <c r="G36" s="7"/>
      <c r="H36" s="7"/>
      <c r="I36" s="7"/>
      <c r="J36" s="7"/>
      <c r="K36" s="7"/>
      <c r="L36" s="7"/>
      <c r="M36" s="7">
        <f t="shared" si="0"/>
        <v>4</v>
      </c>
      <c r="N36" s="7">
        <f t="shared" si="1"/>
        <v>100</v>
      </c>
    </row>
    <row r="37" spans="1:14" ht="18" customHeight="1" x14ac:dyDescent="0.3">
      <c r="A37" s="10">
        <v>33</v>
      </c>
      <c r="B37" s="44" t="s">
        <v>79</v>
      </c>
      <c r="C37" s="7">
        <v>2</v>
      </c>
      <c r="D37" s="7">
        <v>2</v>
      </c>
      <c r="E37" s="7">
        <v>0</v>
      </c>
      <c r="F37" s="7"/>
      <c r="G37" s="7"/>
      <c r="H37" s="7"/>
      <c r="I37" s="7"/>
      <c r="J37" s="7"/>
      <c r="K37" s="7"/>
      <c r="L37" s="7"/>
      <c r="M37" s="7">
        <f t="shared" si="0"/>
        <v>4</v>
      </c>
      <c r="N37" s="7">
        <f t="shared" si="1"/>
        <v>100</v>
      </c>
    </row>
    <row r="38" spans="1:14" ht="18" customHeight="1" x14ac:dyDescent="0.3">
      <c r="A38" s="10">
        <v>34</v>
      </c>
      <c r="B38" s="44" t="s">
        <v>80</v>
      </c>
      <c r="C38" s="7">
        <v>2</v>
      </c>
      <c r="D38" s="7">
        <v>0</v>
      </c>
      <c r="E38" s="7">
        <v>0</v>
      </c>
      <c r="F38" s="7"/>
      <c r="G38" s="7"/>
      <c r="H38" s="7"/>
      <c r="I38" s="7"/>
      <c r="J38" s="7"/>
      <c r="K38" s="7"/>
      <c r="L38" s="7"/>
      <c r="M38" s="7">
        <f t="shared" si="0"/>
        <v>2</v>
      </c>
      <c r="N38" s="7">
        <f t="shared" si="1"/>
        <v>50</v>
      </c>
    </row>
    <row r="39" spans="1:14" ht="18" customHeight="1" x14ac:dyDescent="0.3">
      <c r="A39" s="10">
        <v>35</v>
      </c>
      <c r="B39" s="44" t="s">
        <v>81</v>
      </c>
      <c r="C39" s="7">
        <v>2</v>
      </c>
      <c r="D39" s="7">
        <v>2</v>
      </c>
      <c r="E39" s="7">
        <v>0</v>
      </c>
      <c r="F39" s="7"/>
      <c r="G39" s="7"/>
      <c r="H39" s="7"/>
      <c r="I39" s="7"/>
      <c r="J39" s="7"/>
      <c r="K39" s="7"/>
      <c r="L39" s="7"/>
      <c r="M39" s="7">
        <f t="shared" ref="M39:M44" si="2">SUM(C39:L39)</f>
        <v>4</v>
      </c>
      <c r="N39" s="7">
        <f t="shared" si="1"/>
        <v>100</v>
      </c>
    </row>
    <row r="40" spans="1:14" ht="18" customHeight="1" x14ac:dyDescent="0.3">
      <c r="A40" s="10">
        <v>36</v>
      </c>
      <c r="B40" s="44" t="s">
        <v>82</v>
      </c>
      <c r="C40" s="7">
        <v>2</v>
      </c>
      <c r="D40" s="7">
        <v>2</v>
      </c>
      <c r="E40" s="7">
        <v>0</v>
      </c>
      <c r="F40" s="7"/>
      <c r="G40" s="7"/>
      <c r="H40" s="7"/>
      <c r="I40" s="7"/>
      <c r="J40" s="7"/>
      <c r="K40" s="7"/>
      <c r="L40" s="7"/>
      <c r="M40" s="7">
        <f t="shared" si="2"/>
        <v>4</v>
      </c>
      <c r="N40" s="7">
        <f t="shared" si="1"/>
        <v>100</v>
      </c>
    </row>
    <row r="41" spans="1:14" ht="18" customHeight="1" x14ac:dyDescent="0.3">
      <c r="A41" s="10">
        <v>37</v>
      </c>
      <c r="B41" s="44" t="s">
        <v>83</v>
      </c>
      <c r="C41" s="7">
        <v>0</v>
      </c>
      <c r="D41" s="7">
        <v>2</v>
      </c>
      <c r="E41" s="7">
        <v>0</v>
      </c>
      <c r="F41" s="7"/>
      <c r="G41" s="7"/>
      <c r="H41" s="7"/>
      <c r="I41" s="7"/>
      <c r="J41" s="7"/>
      <c r="K41" s="7"/>
      <c r="L41" s="7"/>
      <c r="M41" s="7">
        <f t="shared" si="2"/>
        <v>2</v>
      </c>
      <c r="N41" s="7">
        <f t="shared" si="1"/>
        <v>50</v>
      </c>
    </row>
    <row r="42" spans="1:14" ht="18" customHeight="1" x14ac:dyDescent="0.3">
      <c r="A42" s="10">
        <v>38</v>
      </c>
      <c r="B42" s="44" t="s">
        <v>84</v>
      </c>
      <c r="C42" s="7">
        <v>0</v>
      </c>
      <c r="D42" s="7">
        <v>2</v>
      </c>
      <c r="E42" s="7">
        <v>0</v>
      </c>
      <c r="F42" s="7"/>
      <c r="G42" s="7"/>
      <c r="H42" s="7"/>
      <c r="I42" s="7"/>
      <c r="J42" s="7"/>
      <c r="K42" s="7"/>
      <c r="L42" s="7"/>
      <c r="M42" s="7">
        <f t="shared" si="2"/>
        <v>2</v>
      </c>
      <c r="N42" s="7">
        <f t="shared" si="1"/>
        <v>50</v>
      </c>
    </row>
    <row r="43" spans="1:14" ht="18" customHeight="1" x14ac:dyDescent="0.3">
      <c r="A43" s="10">
        <v>39</v>
      </c>
      <c r="B43" s="44" t="s">
        <v>85</v>
      </c>
      <c r="C43" s="7">
        <v>2</v>
      </c>
      <c r="D43" s="7">
        <v>2</v>
      </c>
      <c r="E43" s="7">
        <v>0</v>
      </c>
      <c r="F43" s="7"/>
      <c r="G43" s="7"/>
      <c r="H43" s="7"/>
      <c r="I43" s="7"/>
      <c r="J43" s="7"/>
      <c r="K43" s="7"/>
      <c r="L43" s="7"/>
      <c r="M43" s="7">
        <f t="shared" si="2"/>
        <v>4</v>
      </c>
      <c r="N43" s="7">
        <f t="shared" si="1"/>
        <v>100</v>
      </c>
    </row>
    <row r="44" spans="1:14" ht="18" customHeight="1" x14ac:dyDescent="0.3">
      <c r="A44" s="10">
        <v>40</v>
      </c>
      <c r="B44" s="44" t="s">
        <v>86</v>
      </c>
      <c r="C44" s="7">
        <v>2</v>
      </c>
      <c r="D44" s="7">
        <v>2</v>
      </c>
      <c r="E44" s="7">
        <v>0</v>
      </c>
      <c r="F44" s="7"/>
      <c r="G44" s="7"/>
      <c r="H44" s="7"/>
      <c r="I44" s="7"/>
      <c r="J44" s="7"/>
      <c r="K44" s="7"/>
      <c r="L44" s="7"/>
      <c r="M44" s="7">
        <f t="shared" si="2"/>
        <v>4</v>
      </c>
      <c r="N44" s="7">
        <f t="shared" si="1"/>
        <v>100</v>
      </c>
    </row>
  </sheetData>
  <mergeCells count="2">
    <mergeCell ref="N1:N4"/>
    <mergeCell ref="M1:M2"/>
  </mergeCells>
  <phoneticPr fontId="3" type="noConversion"/>
  <conditionalFormatting sqref="C5:L44">
    <cfRule type="cellIs" dxfId="1" priority="2" operator="equal">
      <formula>0</formula>
    </cfRule>
  </conditionalFormatting>
  <conditionalFormatting sqref="F5:H44">
    <cfRule type="expression" dxfId="0" priority="1">
      <formula>IF(OR($F$3="NC",$F$3="LEAVE"),TRUE)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CS-SEM-III-CD-July-23</vt:lpstr>
      <vt:lpstr>ClassTest-CD</vt:lpstr>
      <vt:lpstr>Sheet1</vt:lpstr>
      <vt:lpstr>CS-SEM-I-SENSORS-Aug-23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Yannawar</dc:creator>
  <cp:lastModifiedBy>Hp</cp:lastModifiedBy>
  <cp:lastPrinted>2023-12-02T07:51:52Z</cp:lastPrinted>
  <dcterms:created xsi:type="dcterms:W3CDTF">2023-09-15T07:10:30Z</dcterms:created>
  <dcterms:modified xsi:type="dcterms:W3CDTF">2024-02-13T12:23:16Z</dcterms:modified>
</cp:coreProperties>
</file>